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oupebpce-my.sharepoint.com/personal/bernard_grosset_bpce-it_fr/Documents/Blocs-notes/GBS/BAD/2024/"/>
    </mc:Choice>
  </mc:AlternateContent>
  <xr:revisionPtr revIDLastSave="1" documentId="8_{03976934-C515-412E-B339-0CEE838B2832}" xr6:coauthVersionLast="47" xr6:coauthVersionMax="47" xr10:uidLastSave="{7296AED2-3412-4862-BD15-C28C6300E883}"/>
  <bookViews>
    <workbookView xWindow="-108" yWindow="-108" windowWidth="23256" windowHeight="12456" firstSheet="4" activeTab="10" xr2:uid="{00000000-000D-0000-FFFF-FFFF00000000}"/>
  </bookViews>
  <sheets>
    <sheet name="Accueil" sheetId="27" r:id="rId1"/>
    <sheet name="Inscrits definitifs" sheetId="30" r:id="rId2"/>
    <sheet name="Capitaines" sheetId="29" r:id="rId3"/>
    <sheet name="Decompte points" sheetId="25" r:id="rId4"/>
    <sheet name=" Simples D" sheetId="21" r:id="rId5"/>
    <sheet name="Simples H" sheetId="19" r:id="rId6"/>
    <sheet name="Doubles H" sheetId="22" r:id="rId7"/>
    <sheet name="Doubles Mixte" sheetId="24" r:id="rId8"/>
    <sheet name="Doubles Dames" sheetId="23" r:id="rId9"/>
    <sheet name="Simul SH" sheetId="28" state="hidden" r:id="rId10"/>
    <sheet name="Challenges H et F" sheetId="16" r:id="rId11"/>
    <sheet name="Fair Play" sheetId="18" r:id="rId12"/>
    <sheet name="Entreprises" sheetId="17" r:id="rId13"/>
  </sheets>
  <definedNames>
    <definedName name="_xlnm._FilterDatabase" localSheetId="4" hidden="1">' Simples D'!$B$6:$H$42</definedName>
    <definedName name="_xlnm._FilterDatabase" localSheetId="2" hidden="1">Capitaines!$A$1:$D$19</definedName>
    <definedName name="_xlnm._FilterDatabase" localSheetId="8" hidden="1">'Doubles Dames'!$B$6:$J$22</definedName>
    <definedName name="_xlnm._FilterDatabase" localSheetId="6" hidden="1">'Doubles H'!$B$5:$I$40</definedName>
    <definedName name="_xlnm._FilterDatabase" localSheetId="7" hidden="1">'Doubles Mixte'!$B$5:$I$47</definedName>
    <definedName name="_xlnm._FilterDatabase" localSheetId="12" hidden="1">Entreprises!$B$4:$I$4</definedName>
    <definedName name="_xlnm._FilterDatabase" localSheetId="1" hidden="1">'Inscrits definitifs'!$B$5:$D$124</definedName>
    <definedName name="_xlnm._FilterDatabase" localSheetId="5" hidden="1">'Simples H'!$B$6:$H$67</definedName>
  </definedNames>
  <calcPr calcId="191028"/>
  <pivotCaches>
    <pivotCache cacheId="3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6" i="30" l="1"/>
  <c r="M16" i="16"/>
  <c r="M12" i="16"/>
  <c r="M14" i="16"/>
  <c r="M17" i="16"/>
  <c r="M11" i="16"/>
  <c r="M15" i="16"/>
  <c r="M21" i="16"/>
  <c r="M20" i="16"/>
  <c r="M13" i="16"/>
  <c r="M18" i="16"/>
  <c r="M22" i="16"/>
  <c r="M23" i="16"/>
  <c r="M24" i="16"/>
  <c r="M25" i="16"/>
  <c r="M26" i="16"/>
  <c r="M27" i="16"/>
  <c r="L16" i="16"/>
  <c r="L12" i="16"/>
  <c r="L14" i="16"/>
  <c r="L17" i="16"/>
  <c r="L11" i="16"/>
  <c r="L15" i="16"/>
  <c r="L21" i="16"/>
  <c r="L20" i="16"/>
  <c r="L13" i="16"/>
  <c r="L18" i="16"/>
  <c r="L22" i="16"/>
  <c r="L23" i="16"/>
  <c r="L24" i="16"/>
  <c r="L25" i="16"/>
  <c r="L26" i="16"/>
  <c r="L27" i="16"/>
  <c r="M43" i="16"/>
  <c r="M44" i="16"/>
  <c r="M45" i="16"/>
  <c r="M46" i="16"/>
  <c r="M49" i="16"/>
  <c r="M47" i="16"/>
  <c r="M48" i="16"/>
  <c r="M50" i="16"/>
  <c r="M52" i="16"/>
  <c r="M51" i="16"/>
  <c r="M55" i="16"/>
  <c r="M54" i="16"/>
  <c r="M53" i="16"/>
  <c r="L43" i="16"/>
  <c r="L44" i="16"/>
  <c r="L45" i="16"/>
  <c r="L46" i="16"/>
  <c r="L49" i="16"/>
  <c r="L47" i="16"/>
  <c r="L48" i="16"/>
  <c r="L50" i="16"/>
  <c r="L52" i="16"/>
  <c r="L51" i="16"/>
  <c r="H6" i="17"/>
  <c r="H10" i="17"/>
  <c r="H11" i="17"/>
  <c r="H12" i="17"/>
  <c r="H19" i="17"/>
  <c r="H13" i="17"/>
  <c r="H14" i="17"/>
  <c r="H8" i="17"/>
  <c r="H7" i="17"/>
  <c r="H18" i="17"/>
  <c r="H22" i="17"/>
  <c r="H21" i="17"/>
  <c r="H16" i="17"/>
  <c r="H20" i="17"/>
  <c r="H9" i="17"/>
  <c r="H15" i="17"/>
  <c r="H17" i="17"/>
  <c r="H5" i="17"/>
  <c r="C2" i="21"/>
  <c r="C2" i="19"/>
  <c r="C2" i="24"/>
  <c r="C2" i="23"/>
  <c r="C2" i="22"/>
  <c r="C2" i="30"/>
  <c r="L2" i="21"/>
  <c r="L2" i="19"/>
  <c r="N2" i="22"/>
  <c r="N2" i="24"/>
  <c r="O2" i="23"/>
  <c r="A20" i="29"/>
  <c r="B32" i="17"/>
  <c r="E33" i="16"/>
  <c r="E32" i="16"/>
  <c r="M42" i="16"/>
  <c r="L42" i="16"/>
  <c r="M19" i="16"/>
  <c r="L19" i="16"/>
  <c r="N20" i="16" l="1"/>
  <c r="N21" i="16"/>
  <c r="N25" i="16"/>
  <c r="N46" i="16"/>
  <c r="N45" i="16"/>
  <c r="N52" i="16"/>
  <c r="N42" i="16"/>
  <c r="N12" i="16"/>
  <c r="N19" i="16"/>
  <c r="N22" i="16"/>
  <c r="N27" i="16"/>
  <c r="F5" i="28" l="1"/>
  <c r="F4" i="28"/>
  <c r="N5" i="28"/>
  <c r="N4" i="28"/>
  <c r="B5" i="28"/>
  <c r="L53" i="16" l="1"/>
  <c r="N47" i="16" l="1"/>
  <c r="N53" i="16"/>
  <c r="N49" i="16"/>
  <c r="N51" i="16"/>
  <c r="J17" i="28"/>
  <c r="J12" i="28"/>
  <c r="L5" i="28"/>
  <c r="B18" i="28"/>
  <c r="L4" i="28"/>
  <c r="D4" i="28"/>
  <c r="B17" i="28" s="1"/>
  <c r="L3" i="28"/>
  <c r="D3" i="28"/>
  <c r="J18" i="28" l="1"/>
  <c r="J13" i="28"/>
  <c r="B12" i="28"/>
  <c r="B13" i="28"/>
  <c r="N7" i="28"/>
  <c r="F7" i="28"/>
  <c r="E3" i="16" l="1"/>
  <c r="E2" i="16"/>
  <c r="N26" i="16" l="1"/>
  <c r="N13" i="16"/>
  <c r="N14" i="16"/>
  <c r="N18" i="16"/>
  <c r="N24" i="16"/>
  <c r="N15" i="16"/>
  <c r="N17" i="16"/>
  <c r="N16" i="16"/>
  <c r="L55" i="16"/>
  <c r="L54" i="16"/>
  <c r="N50" i="16"/>
  <c r="N54" i="16" l="1"/>
  <c r="N23" i="16"/>
  <c r="N44" i="16"/>
  <c r="N55" i="16"/>
  <c r="N11" i="16"/>
  <c r="N48" i="16" l="1"/>
  <c r="N43" i="16"/>
</calcChain>
</file>

<file path=xl/sharedStrings.xml><?xml version="1.0" encoding="utf-8"?>
<sst xmlns="http://schemas.openxmlformats.org/spreadsheetml/2006/main" count="1047" uniqueCount="280">
  <si>
    <t>Challenge Badminton</t>
  </si>
  <si>
    <t>Organisé par</t>
  </si>
  <si>
    <t>Lieu</t>
  </si>
  <si>
    <t>Dates</t>
  </si>
  <si>
    <t>Etablissement</t>
  </si>
  <si>
    <t>Prénom</t>
  </si>
  <si>
    <t>Classement</t>
  </si>
  <si>
    <t>Double Mixte</t>
  </si>
  <si>
    <t>NC</t>
  </si>
  <si>
    <t>BPGO</t>
  </si>
  <si>
    <t>P11</t>
  </si>
  <si>
    <t>CEAPC</t>
  </si>
  <si>
    <t>CEBPL</t>
  </si>
  <si>
    <t>CELDA</t>
  </si>
  <si>
    <t>CEPAL</t>
  </si>
  <si>
    <t>D9</t>
  </si>
  <si>
    <t>CEPAC</t>
  </si>
  <si>
    <t>CFF</t>
  </si>
  <si>
    <t>NATIXIS</t>
  </si>
  <si>
    <t>Individuel ou Double</t>
  </si>
  <si>
    <t>Points</t>
  </si>
  <si>
    <t xml:space="preserve">Vainqueur </t>
  </si>
  <si>
    <t>Finaliste</t>
  </si>
  <si>
    <t>3eme</t>
  </si>
  <si>
    <t>4eme</t>
  </si>
  <si>
    <t>1/4finale</t>
  </si>
  <si>
    <t>1/8finale</t>
  </si>
  <si>
    <t>1/16finale</t>
  </si>
  <si>
    <t>Participants</t>
  </si>
  <si>
    <t xml:space="preserve"> </t>
  </si>
  <si>
    <t>Nom</t>
  </si>
  <si>
    <t>Classt FFB</t>
  </si>
  <si>
    <t>Classement Challenge</t>
  </si>
  <si>
    <t>Challenges par Equipe</t>
  </si>
  <si>
    <t>Classement général EQUIPE HOMMES (Simples+doubles hommes + 1/2 Doubles mixtes)</t>
  </si>
  <si>
    <t>nb S</t>
  </si>
  <si>
    <t>Simples H</t>
  </si>
  <si>
    <t>Doubles  Hommes</t>
  </si>
  <si>
    <t>Doubles Mixte</t>
  </si>
  <si>
    <t>Total</t>
  </si>
  <si>
    <t>Class</t>
  </si>
  <si>
    <t>Entreprises</t>
  </si>
  <si>
    <t>mini</t>
  </si>
  <si>
    <t>général</t>
  </si>
  <si>
    <t>1er classé</t>
  </si>
  <si>
    <t>2ème</t>
  </si>
  <si>
    <t>3ème</t>
  </si>
  <si>
    <t>Simples</t>
  </si>
  <si>
    <t>Doubles</t>
  </si>
  <si>
    <t>Général</t>
  </si>
  <si>
    <t>Equipe</t>
  </si>
  <si>
    <t>Classement général EQUIPE FEMMES (Simples+doubles femmes + 1/2 Doubles mixtes)</t>
  </si>
  <si>
    <t>Simples D</t>
  </si>
  <si>
    <t>Doubles Dames</t>
  </si>
  <si>
    <t>Le Trophée MUTUELLE du Fair Play attribué à</t>
  </si>
  <si>
    <t>ENTITE</t>
  </si>
  <si>
    <t>Simple H</t>
  </si>
  <si>
    <t>Simple D</t>
  </si>
  <si>
    <t>Doubles H</t>
  </si>
  <si>
    <t>Doubles D</t>
  </si>
  <si>
    <t>TOTAL</t>
  </si>
  <si>
    <t>TOP1</t>
  </si>
  <si>
    <t>TOP2</t>
  </si>
  <si>
    <t>TOP3</t>
  </si>
  <si>
    <t>1er</t>
  </si>
  <si>
    <t>2eme</t>
  </si>
  <si>
    <t>Sorti en 1/4</t>
  </si>
  <si>
    <t>Sorti en 1/8</t>
  </si>
  <si>
    <t>Sorti en Poule</t>
  </si>
  <si>
    <t>P12/P11/P10</t>
  </si>
  <si>
    <t>P12/P12/P11</t>
  </si>
  <si>
    <t>BPCESI</t>
  </si>
  <si>
    <t>NC1</t>
  </si>
  <si>
    <t>D5</t>
  </si>
  <si>
    <t>PALATINE</t>
  </si>
  <si>
    <t>ECU VIE</t>
  </si>
  <si>
    <t>BPCEIT</t>
  </si>
  <si>
    <t>NC2</t>
  </si>
  <si>
    <t>CEHDF</t>
  </si>
  <si>
    <t>CEMP</t>
  </si>
  <si>
    <t xml:space="preserve">TOP </t>
  </si>
  <si>
    <t>TOP 1</t>
  </si>
  <si>
    <t xml:space="preserve">TOP2 </t>
  </si>
  <si>
    <t>Parties / J</t>
  </si>
  <si>
    <t>Parties Total</t>
  </si>
  <si>
    <t>1/4</t>
  </si>
  <si>
    <t>1/2</t>
  </si>
  <si>
    <t>F/3eme</t>
  </si>
  <si>
    <t>1/8</t>
  </si>
  <si>
    <t>Tableau Principal</t>
  </si>
  <si>
    <t>x</t>
  </si>
  <si>
    <t>Consolante</t>
  </si>
  <si>
    <t>1/16</t>
  </si>
  <si>
    <t>BPCE SI</t>
  </si>
  <si>
    <t>BPCE IT</t>
  </si>
  <si>
    <t xml:space="preserve">ECU VIE </t>
  </si>
  <si>
    <t>CCO</t>
  </si>
  <si>
    <t>CASDEN</t>
  </si>
  <si>
    <t>Mail</t>
  </si>
  <si>
    <t>philippe.demeyer@bpce.fr</t>
  </si>
  <si>
    <t>thierry.delpech@ceapc.caisse-epargne.fr</t>
  </si>
  <si>
    <t>ludovic.rousseau@cebpl.caisse-epargne.fr</t>
  </si>
  <si>
    <t>elo.louee@hotmail.fr</t>
  </si>
  <si>
    <t>mathieu.bolo@cepac.caisse-epargne.fr</t>
  </si>
  <si>
    <t>julien.rault@bpce-it.fr</t>
  </si>
  <si>
    <t>kevin.lelouer@ecureuilvie.fr</t>
  </si>
  <si>
    <t>justin.malski-vernier@cepal.caisse-epargne.fr</t>
  </si>
  <si>
    <t>BPCE ASS</t>
  </si>
  <si>
    <t>CCOOP</t>
  </si>
  <si>
    <t>TOP</t>
  </si>
  <si>
    <t>Classement FFB</t>
  </si>
  <si>
    <t>Classement Tournoi</t>
  </si>
  <si>
    <t>Pts</t>
  </si>
  <si>
    <t>Podium TOP</t>
  </si>
  <si>
    <t xml:space="preserve">Podium TOP </t>
  </si>
  <si>
    <t>CHOLET</t>
  </si>
  <si>
    <t>BPCE</t>
  </si>
  <si>
    <t>BAILLIER Bénédicte</t>
  </si>
  <si>
    <t>CHOQUET Christophe</t>
  </si>
  <si>
    <t>DE MEYER Philippe</t>
  </si>
  <si>
    <t>DOS SANTOS Nelson</t>
  </si>
  <si>
    <t>DOUSSOT Anne-Laureline</t>
  </si>
  <si>
    <t>FERREIRA Delphine</t>
  </si>
  <si>
    <t>MARTEEL Eric</t>
  </si>
  <si>
    <t>MERLIER Patrick</t>
  </si>
  <si>
    <t>PREVOST Pauline</t>
  </si>
  <si>
    <t>STEPHAN Erwan</t>
  </si>
  <si>
    <t>VOLPE Annabelle</t>
  </si>
  <si>
    <t>WILLIAMS Carole</t>
  </si>
  <si>
    <t>BPCE-IT</t>
  </si>
  <si>
    <t>BROUILLET Thomas</t>
  </si>
  <si>
    <t>CHALOPIN Sébastien</t>
  </si>
  <si>
    <t>GIESI Thibaut</t>
  </si>
  <si>
    <t>JACQUIER Sophie</t>
  </si>
  <si>
    <t>LAYRISSE Vincent</t>
  </si>
  <si>
    <t>LE GALL Eric</t>
  </si>
  <si>
    <t>LEROUGE Sylvain</t>
  </si>
  <si>
    <t>LEVELEUX Laurent</t>
  </si>
  <si>
    <t>MAINEULT Elisabeth</t>
  </si>
  <si>
    <t>MOINDROT Alexandre</t>
  </si>
  <si>
    <t>MOTTIER Laurence</t>
  </si>
  <si>
    <t>NEAU Fabrice</t>
  </si>
  <si>
    <t>OUDOMPHANH Southsida</t>
  </si>
  <si>
    <t>PIEL Martin</t>
  </si>
  <si>
    <t>RAULT Julien</t>
  </si>
  <si>
    <t>SALHI Magid</t>
  </si>
  <si>
    <t>BPCE-SI</t>
  </si>
  <si>
    <t>DUBS Christophe</t>
  </si>
  <si>
    <t>FOUIN Luc</t>
  </si>
  <si>
    <t xml:space="preserve">VABRE Romain </t>
  </si>
  <si>
    <t>BERGOIGNAN Sébastien</t>
  </si>
  <si>
    <t>CLERC Zlatoela</t>
  </si>
  <si>
    <t>MAUBOURGUET Jennifer</t>
  </si>
  <si>
    <t>PREAUD Angélique</t>
  </si>
  <si>
    <t>RUIZ Emmanuel</t>
  </si>
  <si>
    <t>COMPERE Brian</t>
  </si>
  <si>
    <t>GERMAIN Guillaume</t>
  </si>
  <si>
    <t>THOMASSE Fabrice</t>
  </si>
  <si>
    <t>VATTIER-DELAUNAY Thibaut</t>
  </si>
  <si>
    <t>CARUSO Romain</t>
  </si>
  <si>
    <t>JAVERZAC Mandine</t>
  </si>
  <si>
    <t>SENGSOUVANH Valérie</t>
  </si>
  <si>
    <t>TRAN Fabien</t>
  </si>
  <si>
    <t>BOSSARD Julie</t>
  </si>
  <si>
    <t>JACQUES Frédérique</t>
  </si>
  <si>
    <t>LEGALL David</t>
  </si>
  <si>
    <t>THOMAS Stéphanie</t>
  </si>
  <si>
    <t>ALBORGHETTI Eddy</t>
  </si>
  <si>
    <t>BASTIAT Laurent</t>
  </si>
  <si>
    <t>BROSSIER Mathieu</t>
  </si>
  <si>
    <t>CANNONIER Anne-Sophie</t>
  </si>
  <si>
    <t>CHEVALIER Yoann</t>
  </si>
  <si>
    <t>COURNIL Eva</t>
  </si>
  <si>
    <t>DANNEQUIN Dionis</t>
  </si>
  <si>
    <t>DAVIAUD Matthieu</t>
  </si>
  <si>
    <t>DEBONS Johan</t>
  </si>
  <si>
    <t>DELAIS Sophie</t>
  </si>
  <si>
    <t>DELPECH Thierry</t>
  </si>
  <si>
    <t>DUPOUY Vincent</t>
  </si>
  <si>
    <t>RAES Sophie</t>
  </si>
  <si>
    <t>ROGER Delphine</t>
  </si>
  <si>
    <t>THIBAUD Ludovic</t>
  </si>
  <si>
    <t>BAILBE Romain</t>
  </si>
  <si>
    <t>DALAINE Corentin</t>
  </si>
  <si>
    <t>DUCREUX Baptiste</t>
  </si>
  <si>
    <t>GAILLOCHET Sonia</t>
  </si>
  <si>
    <t>GLAVIEUX Justine</t>
  </si>
  <si>
    <t>GUERRIAU Benjamin</t>
  </si>
  <si>
    <t>MARTINEAU Tanguy</t>
  </si>
  <si>
    <t>PERRODEAU Olivier</t>
  </si>
  <si>
    <t>PRAUD Aymeric</t>
  </si>
  <si>
    <t>ROUSSEAU Ludovic</t>
  </si>
  <si>
    <t>SEILLE Guillaume</t>
  </si>
  <si>
    <t>SIROP Thibaut</t>
  </si>
  <si>
    <t>TREMAUDEUX Maxime</t>
  </si>
  <si>
    <t>BOULFOUL Sofia</t>
  </si>
  <si>
    <t>DECONINCK Florian</t>
  </si>
  <si>
    <t>DERAED Maxence</t>
  </si>
  <si>
    <t>DUPONT Amélie</t>
  </si>
  <si>
    <t>MALAQUIN Matthieu</t>
  </si>
  <si>
    <t>ROUSSEAU Emma</t>
  </si>
  <si>
    <t>LOUEE Elodie</t>
  </si>
  <si>
    <t>ERB Maxence</t>
  </si>
  <si>
    <t>BOLO Mathieu</t>
  </si>
  <si>
    <t>NGUYEN Thanh Minh</t>
  </si>
  <si>
    <t>BARDOTTI Yannick</t>
  </si>
  <si>
    <t>MALSKI-VERNIER Justin</t>
  </si>
  <si>
    <t>AGIUS Fabrice</t>
  </si>
  <si>
    <t>BARDEUR Emmanuel</t>
  </si>
  <si>
    <t>MULLONI Fabien</t>
  </si>
  <si>
    <t>EVD</t>
  </si>
  <si>
    <t>BRUDY Sabrina</t>
  </si>
  <si>
    <t>CASINI Laëtitia</t>
  </si>
  <si>
    <t>LE LOUER Kevin</t>
  </si>
  <si>
    <t>OULAD ALI Souliman</t>
  </si>
  <si>
    <t>SERRA Sylvain</t>
  </si>
  <si>
    <t>VEXLARD Romain</t>
  </si>
  <si>
    <t>BART Kichor</t>
  </si>
  <si>
    <t>BAUDET Pierrick</t>
  </si>
  <si>
    <t>CHEA Xavier</t>
  </si>
  <si>
    <t>EVEN Laurent</t>
  </si>
  <si>
    <t>FERGUENE Lamia</t>
  </si>
  <si>
    <t>PAGE Sophie</t>
  </si>
  <si>
    <t>VAN Vincent</t>
  </si>
  <si>
    <t>CHARRAIRE JOUEN Laurence</t>
  </si>
  <si>
    <t>CIECHANOWSKA Martyna</t>
  </si>
  <si>
    <t>CONDETTE Philippe</t>
  </si>
  <si>
    <t>FUZZI Olivier</t>
  </si>
  <si>
    <t>HAFCE Mohammed-Amine</t>
  </si>
  <si>
    <t>LE Christiane</t>
  </si>
  <si>
    <t>LE SAGE Hervé</t>
  </si>
  <si>
    <t>MERCIER Antoine</t>
  </si>
  <si>
    <t>REFLO'CH Loïc</t>
  </si>
  <si>
    <t>ROLLIER Steve</t>
  </si>
  <si>
    <t>Nom Prénom</t>
  </si>
  <si>
    <t>Total général</t>
  </si>
  <si>
    <t>Etablissements</t>
  </si>
  <si>
    <t>Entités</t>
  </si>
  <si>
    <t>BARDEUR EMMANUEL</t>
  </si>
  <si>
    <t>VIVIEN Emmanuel</t>
  </si>
  <si>
    <t>LIEU Charles</t>
  </si>
  <si>
    <t>CELDA / CEAPC</t>
  </si>
  <si>
    <t>BPCE-IT / BPCE-SI</t>
  </si>
  <si>
    <t xml:space="preserve">BPCE ASS </t>
  </si>
  <si>
    <t>CFF / NATIXIS</t>
  </si>
  <si>
    <t>CCO / BPGO</t>
  </si>
  <si>
    <t>BPCE / NATIXIS</t>
  </si>
  <si>
    <t>BPCE / BPGO</t>
  </si>
  <si>
    <t>NGO Khan Ly</t>
  </si>
  <si>
    <t>DECONNICK Florian</t>
  </si>
  <si>
    <t xml:space="preserve">BPCE </t>
  </si>
  <si>
    <t xml:space="preserve">Tel </t>
  </si>
  <si>
    <t>06.98.33.85.16</t>
  </si>
  <si>
    <t>07.63.77.22.06</t>
  </si>
  <si>
    <t>06.72.48.99.97</t>
  </si>
  <si>
    <t>06.09.03.09.61</t>
  </si>
  <si>
    <t>06.85.94.16.86</t>
  </si>
  <si>
    <t>06.63.25.44.51</t>
  </si>
  <si>
    <t>06.11.58.52.08</t>
  </si>
  <si>
    <t>LESOT Maxime</t>
  </si>
  <si>
    <t>06.61.81.12.27</t>
  </si>
  <si>
    <t>06.70.99.70.90</t>
  </si>
  <si>
    <t>07.86.42.79.82</t>
  </si>
  <si>
    <t>06.82.84.69.71</t>
  </si>
  <si>
    <t>06.77.71.13.53</t>
  </si>
  <si>
    <t>06.64.36.87.17</t>
  </si>
  <si>
    <t>07.61.61.55.32</t>
  </si>
  <si>
    <t>06.34.40.80;83</t>
  </si>
  <si>
    <t>OORLYNCK Mathilde</t>
  </si>
  <si>
    <t>Q 1/4</t>
  </si>
  <si>
    <t>oui</t>
  </si>
  <si>
    <t>Q1/8</t>
  </si>
  <si>
    <t>OUI</t>
  </si>
  <si>
    <t>GLAVIEUX</t>
  </si>
  <si>
    <t>JUSTINE</t>
  </si>
  <si>
    <t>minima</t>
  </si>
  <si>
    <t>Étiquettes de lignes</t>
  </si>
  <si>
    <t>Nombre de Nom Prénom</t>
  </si>
  <si>
    <t>Mixte</t>
  </si>
  <si>
    <t>CEBPL/CEMP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</si>
</sst>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Comic Sans MS"/>
      <family val="4"/>
    </font>
    <font>
      <b/>
      <sz val="10"/>
      <name val="CG Times"/>
    </font>
    <font>
      <sz val="10"/>
      <name val="CG Times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2"/>
      <color indexed="56"/>
      <name val="Arial"/>
      <family val="2"/>
    </font>
    <font>
      <b/>
      <sz val="10"/>
      <color indexed="40"/>
      <name val="Arial"/>
      <family val="2"/>
    </font>
    <font>
      <b/>
      <sz val="10"/>
      <color indexed="18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b/>
      <sz val="10"/>
      <color rgb="FF0070C0"/>
      <name val="Arial"/>
      <family val="2"/>
    </font>
    <font>
      <sz val="11"/>
      <name val="Calibri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9" fillId="0" borderId="1" xfId="0" applyFont="1" applyBorder="1"/>
    <xf numFmtId="0" fontId="9" fillId="0" borderId="4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21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2" fillId="0" borderId="12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14" fillId="0" borderId="7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5" fillId="0" borderId="0" xfId="0" applyFont="1"/>
    <xf numFmtId="0" fontId="2" fillId="3" borderId="1" xfId="0" applyFont="1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4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2" fillId="3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0" fillId="0" borderId="1" xfId="0" applyBorder="1"/>
    <xf numFmtId="0" fontId="2" fillId="0" borderId="7" xfId="0" applyFont="1" applyBorder="1" applyAlignment="1">
      <alignment horizontal="left"/>
    </xf>
    <xf numFmtId="0" fontId="2" fillId="0" borderId="21" xfId="0" applyFont="1" applyBorder="1"/>
    <xf numFmtId="0" fontId="2" fillId="0" borderId="0" xfId="0" applyFont="1" applyAlignment="1">
      <alignment horizontal="left"/>
    </xf>
    <xf numFmtId="49" fontId="2" fillId="0" borderId="2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5" borderId="0" xfId="0" applyFill="1"/>
    <xf numFmtId="0" fontId="2" fillId="5" borderId="0" xfId="0" applyFont="1" applyFill="1"/>
    <xf numFmtId="49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7" borderId="4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7" borderId="0" xfId="0" applyFont="1" applyFill="1"/>
    <xf numFmtId="0" fontId="0" fillId="7" borderId="0" xfId="0" applyFill="1"/>
    <xf numFmtId="0" fontId="13" fillId="4" borderId="30" xfId="0" applyFont="1" applyFill="1" applyBorder="1" applyAlignment="1">
      <alignment horizontal="center"/>
    </xf>
    <xf numFmtId="0" fontId="9" fillId="0" borderId="21" xfId="0" applyFont="1" applyBorder="1"/>
    <xf numFmtId="0" fontId="0" fillId="0" borderId="21" xfId="0" applyBorder="1"/>
    <xf numFmtId="0" fontId="17" fillId="0" borderId="21" xfId="1" applyBorder="1"/>
    <xf numFmtId="0" fontId="18" fillId="0" borderId="4" xfId="0" applyFont="1" applyBorder="1" applyAlignment="1">
      <alignment horizontal="center"/>
    </xf>
    <xf numFmtId="0" fontId="19" fillId="0" borderId="0" xfId="0" applyFont="1" applyAlignment="1">
      <alignment horizontal="left" vertical="center" indent="1"/>
    </xf>
    <xf numFmtId="0" fontId="18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21" fillId="8" borderId="21" xfId="0" applyFont="1" applyFill="1" applyBorder="1" applyAlignment="1">
      <alignment horizontal="center"/>
    </xf>
    <xf numFmtId="0" fontId="16" fillId="8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5" fillId="0" borderId="21" xfId="0" applyFont="1" applyBorder="1" applyAlignment="1">
      <alignment horizontal="center"/>
    </xf>
    <xf numFmtId="0" fontId="2" fillId="7" borderId="1" xfId="0" applyFont="1" applyFill="1" applyBorder="1"/>
    <xf numFmtId="0" fontId="2" fillId="3" borderId="19" xfId="0" applyFont="1" applyFill="1" applyBorder="1" applyAlignment="1">
      <alignment horizontal="center"/>
    </xf>
    <xf numFmtId="0" fontId="0" fillId="0" borderId="0" xfId="0" pivotButton="1"/>
    <xf numFmtId="0" fontId="0" fillId="3" borderId="21" xfId="0" applyFill="1" applyBorder="1"/>
    <xf numFmtId="0" fontId="2" fillId="3" borderId="1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20" fontId="13" fillId="4" borderId="2" xfId="0" applyNumberFormat="1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41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/>
    </xf>
    <xf numFmtId="0" fontId="0" fillId="0" borderId="17" xfId="0" applyBorder="1" applyAlignment="1">
      <alignment horizontal="center"/>
    </xf>
    <xf numFmtId="0" fontId="0" fillId="3" borderId="0" xfId="0" applyFill="1"/>
    <xf numFmtId="0" fontId="20" fillId="8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0" fillId="8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NumberForma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135471</xdr:colOff>
      <xdr:row>1</xdr:row>
      <xdr:rowOff>152400</xdr:rowOff>
    </xdr:from>
    <xdr:to>
      <xdr:col>1</xdr:col>
      <xdr:colOff>1086238</xdr:colOff>
      <xdr:row>2</xdr:row>
      <xdr:rowOff>408728</xdr:rowOff>
    </xdr:to>
    <xdr:pic>
      <xdr:nvPicPr>
        <xdr:cNvPr id="2" name="Image 2" descr="GroupeBPCE-sports">
          <a:extLst>
            <a:ext uri="{FF2B5EF4-FFF2-40B4-BE49-F238E27FC236}">
              <a16:creationId xmlns:a16="http://schemas.microsoft.com/office/drawing/2014/main" id="{01F99193-B2AA-4D5D-918C-E38E25845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091" y="403860"/>
          <a:ext cx="950767" cy="79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777875</xdr:colOff>
      <xdr:row>0</xdr:row>
      <xdr:rowOff>190500</xdr:rowOff>
    </xdr:from>
    <xdr:to>
      <xdr:col>2</xdr:col>
      <xdr:colOff>756778</xdr:colOff>
      <xdr:row>2</xdr:row>
      <xdr:rowOff>196850</xdr:rowOff>
    </xdr:to>
    <xdr:pic>
      <xdr:nvPicPr>
        <xdr:cNvPr id="9221" name="Image 2" descr="GroupeBPCE-sports">
          <a:extLst>
            <a:ext uri="{FF2B5EF4-FFF2-40B4-BE49-F238E27FC236}">
              <a16:creationId xmlns:a16="http://schemas.microsoft.com/office/drawing/2014/main" id="{00000000-0008-0000-0900-000005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875" y="190500"/>
          <a:ext cx="1166353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200025</xdr:colOff>
      <xdr:row>0</xdr:row>
      <xdr:rowOff>323850</xdr:rowOff>
    </xdr:from>
    <xdr:to>
      <xdr:col>6</xdr:col>
      <xdr:colOff>219075</xdr:colOff>
      <xdr:row>2</xdr:row>
      <xdr:rowOff>123825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390900" y="323850"/>
          <a:ext cx="2190750" cy="771525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>
              <a:solidFill>
                <a:schemeClr val="bg1"/>
              </a:solidFill>
            </a:rPr>
            <a:t>Challenge</a:t>
          </a:r>
          <a:r>
            <a:rPr lang="fr-FR" sz="1400" b="1" baseline="0">
              <a:solidFill>
                <a:schemeClr val="bg1"/>
              </a:solidFill>
            </a:rPr>
            <a:t> </a:t>
          </a:r>
          <a:r>
            <a:rPr lang="fr-FR" sz="1400" b="1">
              <a:solidFill>
                <a:schemeClr val="bg1"/>
              </a:solidFill>
            </a:rPr>
            <a:t>Badminton</a:t>
          </a:r>
        </a:p>
        <a:p>
          <a:pPr algn="ctr"/>
          <a:r>
            <a:rPr lang="fr-FR" sz="1400" b="1">
              <a:solidFill>
                <a:schemeClr val="bg1"/>
              </a:solidFill>
            </a:rPr>
            <a:t>Trophée Entreprise</a:t>
          </a:r>
        </a:p>
        <a:p>
          <a:pPr algn="ctr"/>
          <a:r>
            <a:rPr lang="fr-FR" sz="1400" b="1">
              <a:solidFill>
                <a:schemeClr val="bg1"/>
              </a:solidFill>
            </a:rPr>
            <a:t>Cholet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500380</xdr:colOff>
      <xdr:row>3</xdr:row>
      <xdr:rowOff>152399</xdr:rowOff>
    </xdr:from>
    <xdr:to>
      <xdr:col>2</xdr:col>
      <xdr:colOff>473688</xdr:colOff>
      <xdr:row>11</xdr:row>
      <xdr:rowOff>154304</xdr:rowOff>
    </xdr:to>
    <xdr:pic>
      <xdr:nvPicPr>
        <xdr:cNvPr id="3" name="Image 2" descr="GroupeBPCE-sports">
          <a:extLst>
            <a:ext uri="{FF2B5EF4-FFF2-40B4-BE49-F238E27FC236}">
              <a16:creationId xmlns:a16="http://schemas.microsoft.com/office/drawing/2014/main" id="{32FB67E5-A058-4D3B-870D-CC427FF84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" y="662939"/>
          <a:ext cx="1543028" cy="1350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733425</xdr:colOff>
      <xdr:row>18</xdr:row>
      <xdr:rowOff>123825</xdr:rowOff>
    </xdr:from>
    <xdr:to>
      <xdr:col>11</xdr:col>
      <xdr:colOff>570784</xdr:colOff>
      <xdr:row>33</xdr:row>
      <xdr:rowOff>123521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865E1C8-9C5A-49A2-AA09-405EC3266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8525" y="3057525"/>
          <a:ext cx="5723809" cy="2428571"/>
        </a:xfrm>
        <a:prstGeom prst="rect">
          <a:avLst/>
        </a:prstGeom>
      </xdr:spPr>
    </xdr:pic>
    <xdr:clientData/>
  </xdr:twoCellAnchor>
  <xdr:twoCellAnchor>
    <xdr:from>
      <xdr:col>4</xdr:col>
      <xdr:colOff>609600</xdr:colOff>
      <xdr:row>35</xdr:row>
      <xdr:rowOff>85725</xdr:rowOff>
    </xdr:from>
    <xdr:to>
      <xdr:col>8</xdr:col>
      <xdr:colOff>342900</xdr:colOff>
      <xdr:row>54</xdr:row>
      <xdr:rowOff>35983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CF49D8BA-44EF-4E78-B741-233C49C0A188}"/>
            </a:ext>
          </a:extLst>
        </xdr:cNvPr>
        <xdr:cNvSpPr txBox="1"/>
      </xdr:nvSpPr>
      <xdr:spPr>
        <a:xfrm>
          <a:off x="3314700" y="5772150"/>
          <a:ext cx="3333750" cy="3026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/>
            <a:t>Classement</a:t>
          </a:r>
          <a:r>
            <a:rPr lang="fr-FR" sz="1200"/>
            <a:t> </a:t>
          </a:r>
          <a:r>
            <a:rPr lang="fr-FR" sz="1200" b="1"/>
            <a:t>et répartition </a:t>
          </a:r>
        </a:p>
        <a:p>
          <a:endParaRPr lang="fr-FR" sz="1200"/>
        </a:p>
        <a:p>
          <a:r>
            <a:rPr lang="fr-FR" sz="1200"/>
            <a:t>si 3 niveaux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TOP1 : National (N) et Régional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TOP2 : Départemental (D) et Promotion (P)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TOP 3 Non classé (NC)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 : niveau National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 : niveau Régional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: niveau Département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Promotion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NC1 : Non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classé a déjà participé à un challenge</a:t>
          </a:r>
          <a:endParaRPr lang="fr-FR">
            <a:effectLst/>
          </a:endParaRPr>
        </a:p>
        <a:p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NC2 : Non classé débutant</a:t>
          </a:r>
          <a:endParaRPr lang="fr-F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r-FR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116417</xdr:colOff>
      <xdr:row>1</xdr:row>
      <xdr:rowOff>134194</xdr:rowOff>
    </xdr:from>
    <xdr:to>
      <xdr:col>1</xdr:col>
      <xdr:colOff>1238250</xdr:colOff>
      <xdr:row>2</xdr:row>
      <xdr:rowOff>566208</xdr:rowOff>
    </xdr:to>
    <xdr:pic>
      <xdr:nvPicPr>
        <xdr:cNvPr id="4" name="Image 2" descr="GroupeBPCE-sports">
          <a:extLst>
            <a:ext uri="{FF2B5EF4-FFF2-40B4-BE49-F238E27FC236}">
              <a16:creationId xmlns:a16="http://schemas.microsoft.com/office/drawing/2014/main" id="{4016DC98-CB7C-4C2A-A712-9EA3ADF67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4" y="388194"/>
          <a:ext cx="1121833" cy="97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17</xdr:col>
      <xdr:colOff>274753</xdr:colOff>
      <xdr:row>8</xdr:row>
      <xdr:rowOff>138078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F474151-D574-9307-678A-5E98DC1FC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7333" y="1735667"/>
          <a:ext cx="4999153" cy="815411"/>
        </a:xfrm>
        <a:prstGeom prst="rect">
          <a:avLst/>
        </a:prstGeom>
      </xdr:spPr>
    </xdr:pic>
    <xdr:clientData/>
  </xdr:twoCellAnchor>
  <xdr:twoCellAnchor editAs="oneCell">
    <xdr:from>
      <xdr:col>10</xdr:col>
      <xdr:colOff>753533</xdr:colOff>
      <xdr:row>10</xdr:row>
      <xdr:rowOff>84667</xdr:rowOff>
    </xdr:from>
    <xdr:to>
      <xdr:col>17</xdr:col>
      <xdr:colOff>355196</xdr:colOff>
      <xdr:row>15</xdr:row>
      <xdr:rowOff>124535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8A929C2-9171-A59D-C265-C6EC7ABD3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63466" y="2827867"/>
          <a:ext cx="5113463" cy="86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33865</xdr:colOff>
      <xdr:row>0</xdr:row>
      <xdr:rowOff>239183</xdr:rowOff>
    </xdr:from>
    <xdr:to>
      <xdr:col>1</xdr:col>
      <xdr:colOff>1077457</xdr:colOff>
      <xdr:row>2</xdr:row>
      <xdr:rowOff>412750</xdr:rowOff>
    </xdr:to>
    <xdr:pic>
      <xdr:nvPicPr>
        <xdr:cNvPr id="5" name="Image 2" descr="GroupeBPCE-sports">
          <a:extLst>
            <a:ext uri="{FF2B5EF4-FFF2-40B4-BE49-F238E27FC236}">
              <a16:creationId xmlns:a16="http://schemas.microsoft.com/office/drawing/2014/main" id="{7DE34DAD-4F15-41A2-B8B9-47315EF52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32" y="239183"/>
          <a:ext cx="1043592" cy="893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67733</xdr:colOff>
      <xdr:row>4</xdr:row>
      <xdr:rowOff>118533</xdr:rowOff>
    </xdr:from>
    <xdr:to>
      <xdr:col>15</xdr:col>
      <xdr:colOff>680267</xdr:colOff>
      <xdr:row>8</xdr:row>
      <xdr:rowOff>154171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A8A7EF1-3BCB-0D3B-28A0-27D195101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8400" y="1540933"/>
          <a:ext cx="4549534" cy="899238"/>
        </a:xfrm>
        <a:prstGeom prst="rect">
          <a:avLst/>
        </a:prstGeom>
      </xdr:spPr>
    </xdr:pic>
    <xdr:clientData/>
  </xdr:twoCellAnchor>
  <xdr:twoCellAnchor editAs="oneCell">
    <xdr:from>
      <xdr:col>9</xdr:col>
      <xdr:colOff>770467</xdr:colOff>
      <xdr:row>10</xdr:row>
      <xdr:rowOff>25398</xdr:rowOff>
    </xdr:from>
    <xdr:to>
      <xdr:col>15</xdr:col>
      <xdr:colOff>713298</xdr:colOff>
      <xdr:row>15</xdr:row>
      <xdr:rowOff>24625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8E2D25-4CCB-F7DB-9CB7-A1F784FC9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33734" y="2650065"/>
          <a:ext cx="4671465" cy="845893"/>
        </a:xfrm>
        <a:prstGeom prst="rect">
          <a:avLst/>
        </a:prstGeom>
      </xdr:spPr>
    </xdr:pic>
    <xdr:clientData/>
  </xdr:twoCellAnchor>
  <xdr:twoCellAnchor editAs="oneCell">
    <xdr:from>
      <xdr:col>10</xdr:col>
      <xdr:colOff>143932</xdr:colOff>
      <xdr:row>16</xdr:row>
      <xdr:rowOff>126999</xdr:rowOff>
    </xdr:from>
    <xdr:to>
      <xdr:col>16</xdr:col>
      <xdr:colOff>2087</xdr:colOff>
      <xdr:row>22</xdr:row>
      <xdr:rowOff>497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D707DB1-4977-60C7-3B64-BBCBC482E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94599" y="3767666"/>
          <a:ext cx="4557155" cy="8535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0</xdr:row>
      <xdr:rowOff>202513</xdr:rowOff>
    </xdr:from>
    <xdr:to>
      <xdr:col>1</xdr:col>
      <xdr:colOff>1363133</xdr:colOff>
      <xdr:row>2</xdr:row>
      <xdr:rowOff>549981</xdr:rowOff>
    </xdr:to>
    <xdr:pic>
      <xdr:nvPicPr>
        <xdr:cNvPr id="1029" name="Image 2" descr="GroupeBPCE-sports">
          <a:extLs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84" y="202513"/>
          <a:ext cx="1361016" cy="1143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198966</xdr:colOff>
      <xdr:row>3</xdr:row>
      <xdr:rowOff>162984</xdr:rowOff>
    </xdr:from>
    <xdr:to>
      <xdr:col>20</xdr:col>
      <xdr:colOff>466237</xdr:colOff>
      <xdr:row>7</xdr:row>
      <xdr:rowOff>143160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DA4B74-B29B-A48C-59C9-B11946AA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56383" y="1559984"/>
          <a:ext cx="6363271" cy="805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256510</xdr:colOff>
      <xdr:row>0</xdr:row>
      <xdr:rowOff>129116</xdr:rowOff>
    </xdr:from>
    <xdr:to>
      <xdr:col>1</xdr:col>
      <xdr:colOff>1128183</xdr:colOff>
      <xdr:row>2</xdr:row>
      <xdr:rowOff>430741</xdr:rowOff>
    </xdr:to>
    <xdr:pic>
      <xdr:nvPicPr>
        <xdr:cNvPr id="2" name="Image 2" descr="GroupeBPCE-sports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510" y="129116"/>
          <a:ext cx="1261140" cy="1097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122768</xdr:colOff>
      <xdr:row>4</xdr:row>
      <xdr:rowOff>245534</xdr:rowOff>
    </xdr:from>
    <xdr:to>
      <xdr:col>18</xdr:col>
      <xdr:colOff>516468</xdr:colOff>
      <xdr:row>9</xdr:row>
      <xdr:rowOff>104987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9776EBF-7256-B92C-F77A-D3DD3F7E1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768" y="1737784"/>
          <a:ext cx="5727700" cy="811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80433</xdr:colOff>
      <xdr:row>0</xdr:row>
      <xdr:rowOff>230716</xdr:rowOff>
    </xdr:from>
    <xdr:to>
      <xdr:col>1</xdr:col>
      <xdr:colOff>1389131</xdr:colOff>
      <xdr:row>2</xdr:row>
      <xdr:rowOff>573616</xdr:rowOff>
    </xdr:to>
    <xdr:pic>
      <xdr:nvPicPr>
        <xdr:cNvPr id="6149" name="Image 2" descr="GroupeBPCE-sports">
          <a:extLst>
            <a:ext uri="{FF2B5EF4-FFF2-40B4-BE49-F238E27FC236}">
              <a16:creationId xmlns:a16="http://schemas.microsoft.com/office/drawing/2014/main" id="{00000000-0008-0000-0600-00000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230716"/>
          <a:ext cx="1308698" cy="1138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497417</xdr:colOff>
      <xdr:row>4</xdr:row>
      <xdr:rowOff>148166</xdr:rowOff>
    </xdr:from>
    <xdr:to>
      <xdr:col>19</xdr:col>
      <xdr:colOff>112695</xdr:colOff>
      <xdr:row>8</xdr:row>
      <xdr:rowOff>127496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40908B7-1A12-501C-95C1-01B741D90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6350" y="1706033"/>
          <a:ext cx="5880612" cy="8429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741363</xdr:colOff>
      <xdr:row>0</xdr:row>
      <xdr:rowOff>214313</xdr:rowOff>
    </xdr:from>
    <xdr:to>
      <xdr:col>2</xdr:col>
      <xdr:colOff>339229</xdr:colOff>
      <xdr:row>4</xdr:row>
      <xdr:rowOff>211138</xdr:rowOff>
    </xdr:to>
    <xdr:pic>
      <xdr:nvPicPr>
        <xdr:cNvPr id="7173" name="Image 2" descr="GroupeBPCE-sports">
          <a:extLst>
            <a:ext uri="{FF2B5EF4-FFF2-40B4-BE49-F238E27FC236}">
              <a16:creationId xmlns:a16="http://schemas.microsoft.com/office/drawing/2014/main" id="{00000000-0008-0000-0700-000005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363" y="214313"/>
          <a:ext cx="134411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574675</xdr:colOff>
      <xdr:row>1</xdr:row>
      <xdr:rowOff>119858</xdr:rowOff>
    </xdr:from>
    <xdr:to>
      <xdr:col>14</xdr:col>
      <xdr:colOff>450056</xdr:colOff>
      <xdr:row>3</xdr:row>
      <xdr:rowOff>184944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4EAA7CD-382F-46A5-9FC8-EBAAFB5DF352}"/>
            </a:ext>
          </a:extLst>
        </xdr:cNvPr>
        <xdr:cNvSpPr txBox="1"/>
      </xdr:nvSpPr>
      <xdr:spPr>
        <a:xfrm>
          <a:off x="6408738" y="369889"/>
          <a:ext cx="2816224" cy="565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Pour être classé : </a:t>
          </a:r>
        </a:p>
        <a:p>
          <a:pPr algn="ctr"/>
          <a:r>
            <a:rPr lang="fr-FR" sz="1100"/>
            <a:t>3 participants en</a:t>
          </a:r>
          <a:r>
            <a:rPr lang="fr-FR" sz="1100" baseline="0"/>
            <a:t> simple (H et D)</a:t>
          </a:r>
          <a:endParaRPr lang="fr-FR" sz="1100"/>
        </a:p>
      </xdr:txBody>
    </xdr:sp>
    <xdr:clientData/>
  </xdr:twoCellAnchor>
  <xdr:twoCellAnchor>
    <xdr:from>
      <xdr:col>10</xdr:col>
      <xdr:colOff>8732</xdr:colOff>
      <xdr:row>31</xdr:row>
      <xdr:rowOff>80963</xdr:rowOff>
    </xdr:from>
    <xdr:to>
      <xdr:col>14</xdr:col>
      <xdr:colOff>473075</xdr:colOff>
      <xdr:row>33</xdr:row>
      <xdr:rowOff>169863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91B46BD-A8D5-4622-BE85-C950195FFFBA}"/>
            </a:ext>
          </a:extLst>
        </xdr:cNvPr>
        <xdr:cNvSpPr txBox="1"/>
      </xdr:nvSpPr>
      <xdr:spPr>
        <a:xfrm>
          <a:off x="6676232" y="6986588"/>
          <a:ext cx="2855118" cy="58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/>
            <a:t>Pour être classé : </a:t>
          </a:r>
        </a:p>
        <a:p>
          <a:pPr algn="ctr"/>
          <a:r>
            <a:rPr lang="fr-FR" sz="1100"/>
            <a:t>3 participants en</a:t>
          </a:r>
          <a:r>
            <a:rPr lang="fr-FR" sz="1100" baseline="0"/>
            <a:t> simple (H et D)</a:t>
          </a:r>
          <a:endParaRPr lang="fr-FR" sz="1100"/>
        </a:p>
      </xdr:txBody>
    </xdr:sp>
    <xdr:clientData/>
  </xdr:twoCellAnchor>
  <xdr:twoCellAnchor>
    <xdr:from>
      <xdr:col>0</xdr:col>
      <xdr:colOff>191030</xdr:colOff>
      <xdr:row>30</xdr:row>
      <xdr:rowOff>205847</xdr:rowOff>
    </xdr:from>
    <xdr:to>
      <xdr:col>1</xdr:col>
      <xdr:colOff>664537</xdr:colOff>
      <xdr:row>35</xdr:row>
      <xdr:rowOff>2</xdr:rowOff>
    </xdr:to>
    <xdr:pic>
      <xdr:nvPicPr>
        <xdr:cNvPr id="4" name="Image 2" descr="GroupeBPCE-sports">
          <a:extLst>
            <a:ext uri="{FF2B5EF4-FFF2-40B4-BE49-F238E27FC236}">
              <a16:creationId xmlns:a16="http://schemas.microsoft.com/office/drawing/2014/main" id="{38DED443-E145-48E8-8B24-6B2BA7E50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030" y="5836180"/>
          <a:ext cx="1404840" cy="1098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723900</xdr:colOff>
      <xdr:row>2</xdr:row>
      <xdr:rowOff>409575</xdr:rowOff>
    </xdr:to>
    <xdr:pic>
      <xdr:nvPicPr>
        <xdr:cNvPr id="8197" name="Image 2" descr="GroupeBPCE-sports">
          <a:extLst>
            <a:ext uri="{FF2B5EF4-FFF2-40B4-BE49-F238E27FC236}">
              <a16:creationId xmlns:a16="http://schemas.microsoft.com/office/drawing/2014/main" id="{00000000-0008-0000-0800-000005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4478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209549</xdr:colOff>
      <xdr:row>0</xdr:row>
      <xdr:rowOff>285750</xdr:rowOff>
    </xdr:from>
    <xdr:to>
      <xdr:col>6</xdr:col>
      <xdr:colOff>66675</xdr:colOff>
      <xdr:row>2</xdr:row>
      <xdr:rowOff>333375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2838449" y="285750"/>
          <a:ext cx="2143126" cy="942975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>
              <a:solidFill>
                <a:schemeClr val="bg1"/>
              </a:solidFill>
            </a:rPr>
            <a:t>Challenge Badminton</a:t>
          </a:r>
        </a:p>
        <a:p>
          <a:pPr algn="ctr"/>
          <a:r>
            <a:rPr lang="fr-FR" sz="1400" b="1">
              <a:solidFill>
                <a:schemeClr val="bg1"/>
              </a:solidFill>
            </a:rPr>
            <a:t>Cholet 2024</a:t>
          </a:r>
        </a:p>
        <a:p>
          <a:pPr algn="ctr"/>
          <a:r>
            <a:rPr lang="fr-FR" sz="1400" b="1">
              <a:solidFill>
                <a:schemeClr val="bg1"/>
              </a:solidFill>
            </a:rPr>
            <a:t>Trophée Fair Play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OSSET Bernard (BPCE-IT)" refreshedDate="45569.359257523145" createdVersion="8" refreshedVersion="8" minRefreshableVersion="3" recordCount="118" xr:uid="{C6465F63-29B6-42B2-A019-6EA78D51DAC6}">
  <cacheSource type="worksheet">
    <worksheetSource ref="B5:C123" sheet="Inscrits definitifs"/>
  </cacheSource>
  <cacheFields count="2">
    <cacheField name="Entités" numFmtId="0">
      <sharedItems count="18">
        <s v="BPCE"/>
        <s v="BPCE ASS"/>
        <s v="BPCE-IT"/>
        <s v="BPCE-SI"/>
        <s v="BPGO"/>
        <s v="CASDEN"/>
        <s v="CCO"/>
        <s v="CEAPC"/>
        <s v="CEBPL"/>
        <s v="CEHDF"/>
        <s v="CELDA"/>
        <s v="CEMP"/>
        <s v="CEPAC"/>
        <s v="CEPAL"/>
        <s v="CFF"/>
        <s v="EVD"/>
        <s v="NATIXIS"/>
        <s v="PALATINE"/>
      </sharedItems>
    </cacheField>
    <cacheField name="Nom Prénom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s v="BAILLIER Bénédicte"/>
  </r>
  <r>
    <x v="0"/>
    <s v="CHOQUET Christophe"/>
  </r>
  <r>
    <x v="0"/>
    <s v="DE MEYER Philippe"/>
  </r>
  <r>
    <x v="0"/>
    <s v="DOS SANTOS Nelson"/>
  </r>
  <r>
    <x v="0"/>
    <s v="DOUSSOT Anne-Laureline"/>
  </r>
  <r>
    <x v="0"/>
    <s v="FERREIRA Delphine"/>
  </r>
  <r>
    <x v="0"/>
    <s v="MARTEEL Eric"/>
  </r>
  <r>
    <x v="0"/>
    <s v="MERLIER Patrick"/>
  </r>
  <r>
    <x v="0"/>
    <s v="PREVOST Pauline"/>
  </r>
  <r>
    <x v="0"/>
    <s v="STEPHAN Erwan"/>
  </r>
  <r>
    <x v="0"/>
    <s v="VIVIEN Emmanuel"/>
  </r>
  <r>
    <x v="0"/>
    <s v="VOLPE Annabelle"/>
  </r>
  <r>
    <x v="0"/>
    <s v="WILLIAMS Carole"/>
  </r>
  <r>
    <x v="1"/>
    <s v="BERGOIGNAN Sébastien"/>
  </r>
  <r>
    <x v="1"/>
    <s v="CLERC Zlatoela"/>
  </r>
  <r>
    <x v="1"/>
    <s v="MAUBOURGUET Jennifer"/>
  </r>
  <r>
    <x v="1"/>
    <s v="PREAUD Angélique"/>
  </r>
  <r>
    <x v="1"/>
    <s v="RUIZ Emmanuel"/>
  </r>
  <r>
    <x v="2"/>
    <s v="BROUILLET Thomas"/>
  </r>
  <r>
    <x v="2"/>
    <s v="CHALOPIN Sébastien"/>
  </r>
  <r>
    <x v="2"/>
    <s v="GIESI Thibaut"/>
  </r>
  <r>
    <x v="2"/>
    <s v="JACQUIER Sophie"/>
  </r>
  <r>
    <x v="2"/>
    <s v="LAYRISSE Vincent"/>
  </r>
  <r>
    <x v="2"/>
    <s v="LE GALL Eric"/>
  </r>
  <r>
    <x v="2"/>
    <s v="LEROUGE Sylvain"/>
  </r>
  <r>
    <x v="2"/>
    <s v="LEVELEUX Laurent"/>
  </r>
  <r>
    <x v="2"/>
    <s v="MAINEULT Elisabeth"/>
  </r>
  <r>
    <x v="2"/>
    <s v="MOINDROT Alexandre"/>
  </r>
  <r>
    <x v="2"/>
    <s v="MOTTIER Laurence"/>
  </r>
  <r>
    <x v="2"/>
    <s v="NEAU Fabrice"/>
  </r>
  <r>
    <x v="2"/>
    <s v="OUDOMPHANH Southsida"/>
  </r>
  <r>
    <x v="2"/>
    <s v="PIEL Martin"/>
  </r>
  <r>
    <x v="2"/>
    <s v="RAULT Julien"/>
  </r>
  <r>
    <x v="2"/>
    <s v="SALHI Magid"/>
  </r>
  <r>
    <x v="3"/>
    <s v="DUBS Christophe"/>
  </r>
  <r>
    <x v="3"/>
    <s v="FOUIN Luc"/>
  </r>
  <r>
    <x v="3"/>
    <s v="VABRE Romain "/>
  </r>
  <r>
    <x v="4"/>
    <s v="COMPERE Brian"/>
  </r>
  <r>
    <x v="4"/>
    <s v="GERMAIN Guillaume"/>
  </r>
  <r>
    <x v="4"/>
    <s v="NGO Khan Ly"/>
  </r>
  <r>
    <x v="4"/>
    <s v="THOMASSE Fabrice"/>
  </r>
  <r>
    <x v="4"/>
    <s v="VATTIER-DELAUNAY Thibaut"/>
  </r>
  <r>
    <x v="5"/>
    <s v="CARUSO Romain"/>
  </r>
  <r>
    <x v="5"/>
    <s v="JAVERZAC Mandine"/>
  </r>
  <r>
    <x v="5"/>
    <s v="SENGSOUVANH Valérie"/>
  </r>
  <r>
    <x v="5"/>
    <s v="TRAN Fabien"/>
  </r>
  <r>
    <x v="6"/>
    <s v="BOSSARD Julie"/>
  </r>
  <r>
    <x v="6"/>
    <s v="JACQUES Frédérique"/>
  </r>
  <r>
    <x v="6"/>
    <s v="LEGALL David"/>
  </r>
  <r>
    <x v="6"/>
    <s v="THOMAS Stéphanie"/>
  </r>
  <r>
    <x v="7"/>
    <s v="ALBORGHETTI Eddy"/>
  </r>
  <r>
    <x v="7"/>
    <s v="BASTIAT Laurent"/>
  </r>
  <r>
    <x v="7"/>
    <s v="BROSSIER Mathieu"/>
  </r>
  <r>
    <x v="7"/>
    <s v="CANNONIER Anne-Sophie"/>
  </r>
  <r>
    <x v="7"/>
    <s v="CHEVALIER Yoann"/>
  </r>
  <r>
    <x v="7"/>
    <s v="COURNIL Eva"/>
  </r>
  <r>
    <x v="7"/>
    <s v="DANNEQUIN Dionis"/>
  </r>
  <r>
    <x v="7"/>
    <s v="DAVIAUD Matthieu"/>
  </r>
  <r>
    <x v="7"/>
    <s v="DEBONS Johan"/>
  </r>
  <r>
    <x v="7"/>
    <s v="DELAIS Sophie"/>
  </r>
  <r>
    <x v="7"/>
    <s v="DELPECH Thierry"/>
  </r>
  <r>
    <x v="7"/>
    <s v="DUPOUY Vincent"/>
  </r>
  <r>
    <x v="7"/>
    <s v="OORLYNCK Mathilde"/>
  </r>
  <r>
    <x v="7"/>
    <s v="RAES Sophie"/>
  </r>
  <r>
    <x v="7"/>
    <s v="ROGER Delphine"/>
  </r>
  <r>
    <x v="7"/>
    <s v="THIBAUD Ludovic"/>
  </r>
  <r>
    <x v="8"/>
    <s v="BAILBE Romain"/>
  </r>
  <r>
    <x v="8"/>
    <s v="DALAINE Corentin"/>
  </r>
  <r>
    <x v="8"/>
    <s v="DUCREUX Baptiste"/>
  </r>
  <r>
    <x v="8"/>
    <s v="GAILLOCHET Sonia"/>
  </r>
  <r>
    <x v="8"/>
    <s v="GLAVIEUX Justine"/>
  </r>
  <r>
    <x v="8"/>
    <s v="GUERRIAU Benjamin"/>
  </r>
  <r>
    <x v="8"/>
    <s v="MARTINEAU Tanguy"/>
  </r>
  <r>
    <x v="8"/>
    <s v="PERRODEAU Olivier"/>
  </r>
  <r>
    <x v="8"/>
    <s v="PRAUD Aymeric"/>
  </r>
  <r>
    <x v="8"/>
    <s v="ROUSSEAU Ludovic"/>
  </r>
  <r>
    <x v="8"/>
    <s v="SEILLE Guillaume"/>
  </r>
  <r>
    <x v="8"/>
    <s v="SIROP Thibaut"/>
  </r>
  <r>
    <x v="8"/>
    <s v="TREMAUDEUX Maxime"/>
  </r>
  <r>
    <x v="9"/>
    <s v="BOULFOUL Sofia"/>
  </r>
  <r>
    <x v="9"/>
    <s v="DECONINCK Florian"/>
  </r>
  <r>
    <x v="9"/>
    <s v="DERAED Maxence"/>
  </r>
  <r>
    <x v="9"/>
    <s v="DUPONT Amélie"/>
  </r>
  <r>
    <x v="9"/>
    <s v="MALAQUIN Matthieu"/>
  </r>
  <r>
    <x v="9"/>
    <s v="ROUSSEAU Emma"/>
  </r>
  <r>
    <x v="10"/>
    <s v="LOUEE Elodie"/>
  </r>
  <r>
    <x v="11"/>
    <s v="ERB Maxence"/>
  </r>
  <r>
    <x v="12"/>
    <s v="BOLO Mathieu"/>
  </r>
  <r>
    <x v="12"/>
    <s v="NGUYEN Thanh Minh"/>
  </r>
  <r>
    <x v="13"/>
    <s v="BARDOTTI Yannick"/>
  </r>
  <r>
    <x v="13"/>
    <s v="MALSKI-VERNIER Justin"/>
  </r>
  <r>
    <x v="14"/>
    <s v="AGIUS Fabrice"/>
  </r>
  <r>
    <x v="14"/>
    <s v="BARDEUR Emmanuel"/>
  </r>
  <r>
    <x v="14"/>
    <s v="MULLONI Fabien"/>
  </r>
  <r>
    <x v="15"/>
    <s v="BRUDY Sabrina"/>
  </r>
  <r>
    <x v="15"/>
    <s v="CASINI Laëtitia"/>
  </r>
  <r>
    <x v="15"/>
    <s v="LE LOUER Kevin"/>
  </r>
  <r>
    <x v="15"/>
    <s v="OULAD ALI Souliman"/>
  </r>
  <r>
    <x v="15"/>
    <s v="SERRA Sylvain"/>
  </r>
  <r>
    <x v="15"/>
    <s v="VEXLARD Romain"/>
  </r>
  <r>
    <x v="16"/>
    <s v="BART Kichor"/>
  </r>
  <r>
    <x v="16"/>
    <s v="BAUDET Pierrick"/>
  </r>
  <r>
    <x v="16"/>
    <s v="CHEA Xavier"/>
  </r>
  <r>
    <x v="16"/>
    <s v="EVEN Laurent"/>
  </r>
  <r>
    <x v="16"/>
    <s v="FERGUENE Lamia"/>
  </r>
  <r>
    <x v="16"/>
    <s v="LIEU Charles"/>
  </r>
  <r>
    <x v="16"/>
    <s v="PAGE Sophie"/>
  </r>
  <r>
    <x v="16"/>
    <s v="VAN Vincent"/>
  </r>
  <r>
    <x v="17"/>
    <s v="CHARRAIRE JOUEN Laurence"/>
  </r>
  <r>
    <x v="17"/>
    <s v="CIECHANOWSKA Martyna"/>
  </r>
  <r>
    <x v="17"/>
    <s v="CONDETTE Philippe"/>
  </r>
  <r>
    <x v="17"/>
    <s v="FUZZI Olivier"/>
  </r>
  <r>
    <x v="17"/>
    <s v="HAFCE Mohammed-Amine"/>
  </r>
  <r>
    <x v="17"/>
    <s v="LE Christiane"/>
  </r>
  <r>
    <x v="17"/>
    <s v="LE SAGE Hervé"/>
  </r>
  <r>
    <x v="17"/>
    <s v="MERCIER Antoine"/>
  </r>
  <r>
    <x v="17"/>
    <s v="REFLO'CH Loïc"/>
  </r>
  <r>
    <x v="17"/>
    <s v="ROLLIER Stev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F564D2-4BAA-408E-9458-2E877BAF322F}" name="Tableau croisé dynamique1" cacheId="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G5:H24" firstHeaderRow="1" firstDataRow="1" firstDataCol="1"/>
  <pivotFields count="2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Nombre de Nom Prénom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ulien.rault@bpce-it.fr" TargetMode="External"/><Relationship Id="rId2" Type="http://schemas.openxmlformats.org/officeDocument/2006/relationships/hyperlink" Target="mailto:thierry.delpech@ceapc.caisse-epargne.fr" TargetMode="External"/><Relationship Id="rId1" Type="http://schemas.openxmlformats.org/officeDocument/2006/relationships/hyperlink" Target="mailto:philippe.demeyer@bpce.fr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justin.malski-vernier@cepal.caisse-epargne.f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10A11-8C24-4FA6-AE0A-A234EC16C682}">
  <dimension ref="A2:C7"/>
  <sheetViews>
    <sheetView showGridLines="0" zoomScaleNormal="100" workbookViewId="0">
      <selection activeCell="B14" sqref="B14"/>
    </sheetView>
  </sheetViews>
  <sheetFormatPr baseColWidth="10" defaultColWidth="11.44140625" defaultRowHeight="13.2"/>
  <cols>
    <col min="1" max="1" width="15" customWidth="1"/>
    <col min="2" max="2" width="22.88671875" bestFit="1" customWidth="1"/>
  </cols>
  <sheetData>
    <row r="2" spans="1:3" ht="15">
      <c r="B2" s="69" t="s">
        <v>0</v>
      </c>
    </row>
    <row r="3" spans="1:3" ht="15">
      <c r="A3" s="69"/>
      <c r="B3" s="69"/>
      <c r="C3" s="69"/>
    </row>
    <row r="4" spans="1:3" ht="15">
      <c r="A4" s="69" t="s">
        <v>1</v>
      </c>
      <c r="B4" s="140" t="s">
        <v>12</v>
      </c>
      <c r="C4" s="69"/>
    </row>
    <row r="5" spans="1:3" ht="15">
      <c r="A5" s="69" t="s">
        <v>2</v>
      </c>
      <c r="B5" s="140" t="s">
        <v>115</v>
      </c>
      <c r="C5" s="69"/>
    </row>
    <row r="6" spans="1:3" ht="15">
      <c r="A6" s="69" t="s">
        <v>3</v>
      </c>
      <c r="B6" s="140">
        <v>2024</v>
      </c>
      <c r="C6" s="69"/>
    </row>
    <row r="7" spans="1:3" ht="15">
      <c r="A7" s="69"/>
      <c r="B7" s="69"/>
      <c r="C7" s="69"/>
    </row>
  </sheetData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26F44-829E-48C9-BB82-DEC3594CAF2E}">
  <dimension ref="B1:P18"/>
  <sheetViews>
    <sheetView showGridLines="0" workbookViewId="0">
      <selection activeCell="Q29" sqref="Q29"/>
    </sheetView>
  </sheetViews>
  <sheetFormatPr baseColWidth="10" defaultRowHeight="13.2"/>
  <cols>
    <col min="9" max="9" width="6.109375" customWidth="1"/>
  </cols>
  <sheetData>
    <row r="1" spans="2:16">
      <c r="I1" s="107"/>
    </row>
    <row r="2" spans="2:16">
      <c r="I2" s="107"/>
    </row>
    <row r="3" spans="2:16">
      <c r="B3" s="3"/>
      <c r="C3" s="104">
        <v>5</v>
      </c>
      <c r="D3" s="103" t="str">
        <f>"poules de "&amp;C3</f>
        <v>poules de 5</v>
      </c>
      <c r="E3" s="49" t="s">
        <v>83</v>
      </c>
      <c r="F3" s="103" t="s">
        <v>84</v>
      </c>
      <c r="G3" s="3"/>
      <c r="H3" s="3"/>
      <c r="I3" s="108"/>
      <c r="J3" s="3"/>
      <c r="K3" s="104">
        <v>4</v>
      </c>
      <c r="L3" s="103" t="str">
        <f>"poules de "&amp;K3</f>
        <v>poules de 4</v>
      </c>
      <c r="M3" s="49" t="s">
        <v>83</v>
      </c>
      <c r="N3" s="103" t="s">
        <v>84</v>
      </c>
    </row>
    <row r="4" spans="2:16">
      <c r="B4" s="104">
        <v>20</v>
      </c>
      <c r="C4" s="3" t="s">
        <v>81</v>
      </c>
      <c r="D4" s="49">
        <f>B4/C3</f>
        <v>4</v>
      </c>
      <c r="E4" s="49">
        <v>4</v>
      </c>
      <c r="F4" s="49">
        <f>((E4*C3)/2)*D4</f>
        <v>40</v>
      </c>
      <c r="G4" s="3"/>
      <c r="H4" s="3"/>
      <c r="I4" s="108"/>
      <c r="J4" s="14">
        <v>20</v>
      </c>
      <c r="K4" s="3" t="s">
        <v>81</v>
      </c>
      <c r="L4" s="49">
        <f>J4/K3</f>
        <v>5</v>
      </c>
      <c r="M4" s="49">
        <v>3</v>
      </c>
      <c r="N4" s="49">
        <f>((M4*K3)/2)*L4</f>
        <v>30</v>
      </c>
    </row>
    <row r="5" spans="2:16">
      <c r="B5" s="104">
        <f>D5*C3</f>
        <v>50</v>
      </c>
      <c r="C5" s="3" t="s">
        <v>82</v>
      </c>
      <c r="D5" s="49">
        <v>10</v>
      </c>
      <c r="E5" s="49">
        <v>4</v>
      </c>
      <c r="F5" s="49">
        <f>((E5*C3)/2)*D5</f>
        <v>100</v>
      </c>
      <c r="G5" s="3"/>
      <c r="H5" s="3"/>
      <c r="I5" s="108"/>
      <c r="J5" s="14">
        <v>50</v>
      </c>
      <c r="K5" s="3" t="s">
        <v>82</v>
      </c>
      <c r="L5" s="49">
        <f>J5/K3</f>
        <v>12.5</v>
      </c>
      <c r="M5" s="49">
        <v>3</v>
      </c>
      <c r="N5" s="49">
        <f>((M5*K3)/2)*L5</f>
        <v>75</v>
      </c>
    </row>
    <row r="6" spans="2:16">
      <c r="B6" s="3"/>
      <c r="C6" s="3"/>
      <c r="D6" s="3"/>
      <c r="E6" s="3"/>
      <c r="F6" s="3"/>
      <c r="G6" s="3"/>
      <c r="H6" s="3"/>
      <c r="I6" s="108"/>
      <c r="J6" s="3"/>
      <c r="K6" s="3"/>
      <c r="L6" s="3"/>
      <c r="M6" s="3"/>
      <c r="N6" s="3"/>
    </row>
    <row r="7" spans="2:16">
      <c r="B7" s="3"/>
      <c r="C7" s="3"/>
      <c r="D7" s="3"/>
      <c r="E7" s="3"/>
      <c r="F7" s="14">
        <f>SUM(F4:F5)</f>
        <v>140</v>
      </c>
      <c r="G7" s="3"/>
      <c r="H7" s="3"/>
      <c r="I7" s="108"/>
      <c r="J7" s="3"/>
      <c r="K7" s="3"/>
      <c r="L7" s="3"/>
      <c r="M7" s="3"/>
      <c r="N7" s="14">
        <f>SUM(N4:N5)</f>
        <v>105</v>
      </c>
    </row>
    <row r="8" spans="2:16">
      <c r="B8" s="3"/>
      <c r="C8" s="3"/>
      <c r="D8" s="3"/>
      <c r="E8" s="3"/>
      <c r="F8" s="3"/>
      <c r="G8" s="3"/>
      <c r="H8" s="3"/>
      <c r="I8" s="108"/>
      <c r="J8" s="3"/>
      <c r="K8" s="3"/>
      <c r="L8" s="3"/>
      <c r="M8" s="3"/>
      <c r="N8" s="3"/>
    </row>
    <row r="9" spans="2:16">
      <c r="B9" s="3"/>
      <c r="C9" s="3"/>
      <c r="D9" s="3"/>
      <c r="E9" s="3"/>
      <c r="F9" s="3"/>
      <c r="G9" s="3"/>
      <c r="H9" s="3"/>
      <c r="I9" s="108"/>
      <c r="J9" s="3"/>
      <c r="K9" s="3"/>
      <c r="L9" s="3"/>
      <c r="M9" s="3"/>
      <c r="N9" s="3"/>
    </row>
    <row r="10" spans="2:16">
      <c r="B10" s="3"/>
      <c r="C10" s="3"/>
      <c r="D10" s="3"/>
      <c r="E10" s="3"/>
      <c r="F10" s="3"/>
      <c r="G10" s="3"/>
      <c r="H10" s="3"/>
      <c r="I10" s="108"/>
      <c r="J10" s="3"/>
      <c r="K10" s="3"/>
      <c r="L10" s="3"/>
      <c r="M10" s="3"/>
      <c r="N10" s="3"/>
    </row>
    <row r="11" spans="2:16">
      <c r="B11" s="3" t="s">
        <v>89</v>
      </c>
      <c r="C11" s="104"/>
      <c r="D11" s="105" t="s">
        <v>88</v>
      </c>
      <c r="E11" s="105" t="s">
        <v>85</v>
      </c>
      <c r="F11" s="105" t="s">
        <v>86</v>
      </c>
      <c r="G11" s="105" t="s">
        <v>87</v>
      </c>
      <c r="H11" s="106"/>
      <c r="I11" s="109"/>
      <c r="J11" s="3" t="s">
        <v>89</v>
      </c>
      <c r="K11" s="104"/>
      <c r="L11" s="105" t="s">
        <v>88</v>
      </c>
      <c r="M11" s="105" t="s">
        <v>85</v>
      </c>
      <c r="N11" s="105" t="s">
        <v>86</v>
      </c>
      <c r="O11" s="105" t="s">
        <v>87</v>
      </c>
      <c r="P11" s="106"/>
    </row>
    <row r="12" spans="2:16">
      <c r="B12" s="104">
        <f>2*D4</f>
        <v>8</v>
      </c>
      <c r="C12" s="3" t="s">
        <v>81</v>
      </c>
      <c r="D12" s="49"/>
      <c r="E12" s="49" t="s">
        <v>90</v>
      </c>
      <c r="F12" s="49" t="s">
        <v>90</v>
      </c>
      <c r="G12" s="49" t="s">
        <v>90</v>
      </c>
      <c r="H12" s="14"/>
      <c r="I12" s="110"/>
      <c r="J12" s="14">
        <f>2*L4</f>
        <v>10</v>
      </c>
      <c r="K12" s="3" t="s">
        <v>81</v>
      </c>
      <c r="L12" s="49"/>
      <c r="M12" s="49" t="s">
        <v>90</v>
      </c>
      <c r="N12" s="49" t="s">
        <v>90</v>
      </c>
      <c r="O12" s="49" t="s">
        <v>90</v>
      </c>
      <c r="P12" s="14"/>
    </row>
    <row r="13" spans="2:16">
      <c r="B13" s="104">
        <f>2*D5</f>
        <v>20</v>
      </c>
      <c r="C13" s="3" t="s">
        <v>82</v>
      </c>
      <c r="D13" s="49" t="s">
        <v>90</v>
      </c>
      <c r="E13" s="49" t="s">
        <v>90</v>
      </c>
      <c r="F13" s="49" t="s">
        <v>90</v>
      </c>
      <c r="G13" s="49" t="s">
        <v>90</v>
      </c>
      <c r="H13" s="14"/>
      <c r="I13" s="110"/>
      <c r="J13" s="14">
        <f>2*L5</f>
        <v>25</v>
      </c>
      <c r="K13" s="3" t="s">
        <v>82</v>
      </c>
      <c r="L13" s="49" t="s">
        <v>90</v>
      </c>
      <c r="M13" s="49" t="s">
        <v>90</v>
      </c>
      <c r="N13" s="49" t="s">
        <v>90</v>
      </c>
      <c r="O13" s="49" t="s">
        <v>90</v>
      </c>
      <c r="P13" s="14"/>
    </row>
    <row r="14" spans="2:16">
      <c r="B14" s="3"/>
      <c r="C14" s="3"/>
      <c r="D14" s="3"/>
      <c r="E14" s="3"/>
      <c r="F14" s="3"/>
      <c r="G14" s="3"/>
      <c r="H14" s="3"/>
      <c r="I14" s="108"/>
      <c r="J14" s="3"/>
      <c r="K14" s="3"/>
      <c r="L14" s="3"/>
      <c r="M14" s="3"/>
      <c r="N14" s="3"/>
      <c r="O14" s="3"/>
      <c r="P14" s="3"/>
    </row>
    <row r="15" spans="2:16">
      <c r="B15" s="3"/>
      <c r="C15" s="3"/>
      <c r="D15" s="3"/>
      <c r="E15" s="3"/>
      <c r="F15" s="14"/>
      <c r="G15" s="3"/>
      <c r="H15" s="3"/>
      <c r="I15" s="108"/>
      <c r="J15" s="3"/>
      <c r="K15" s="3"/>
      <c r="L15" s="3"/>
      <c r="M15" s="3"/>
      <c r="N15" s="14"/>
      <c r="O15" s="3"/>
      <c r="P15" s="3"/>
    </row>
    <row r="16" spans="2:16">
      <c r="B16" s="3" t="s">
        <v>91</v>
      </c>
      <c r="C16" s="104"/>
      <c r="D16" s="105" t="s">
        <v>92</v>
      </c>
      <c r="E16" s="105" t="s">
        <v>88</v>
      </c>
      <c r="F16" s="105" t="s">
        <v>85</v>
      </c>
      <c r="G16" s="105" t="s">
        <v>86</v>
      </c>
      <c r="H16" s="105" t="s">
        <v>87</v>
      </c>
      <c r="I16" s="109"/>
      <c r="J16" s="3" t="s">
        <v>91</v>
      </c>
      <c r="K16" s="104"/>
      <c r="L16" s="105" t="s">
        <v>92</v>
      </c>
      <c r="M16" s="105" t="s">
        <v>88</v>
      </c>
      <c r="N16" s="105" t="s">
        <v>85</v>
      </c>
      <c r="O16" s="105" t="s">
        <v>86</v>
      </c>
      <c r="P16" s="105" t="s">
        <v>87</v>
      </c>
    </row>
    <row r="17" spans="2:16">
      <c r="B17" s="104">
        <f>3*D4</f>
        <v>12</v>
      </c>
      <c r="C17" s="3" t="s">
        <v>81</v>
      </c>
      <c r="D17" s="49"/>
      <c r="E17" s="49" t="s">
        <v>90</v>
      </c>
      <c r="F17" s="49" t="s">
        <v>90</v>
      </c>
      <c r="G17" s="49" t="s">
        <v>90</v>
      </c>
      <c r="H17" s="49" t="s">
        <v>90</v>
      </c>
      <c r="I17" s="110"/>
      <c r="J17" s="14">
        <f>2*L4</f>
        <v>10</v>
      </c>
      <c r="K17" s="3" t="s">
        <v>81</v>
      </c>
      <c r="L17" s="49"/>
      <c r="M17" s="49" t="s">
        <v>90</v>
      </c>
      <c r="N17" s="49" t="s">
        <v>90</v>
      </c>
      <c r="O17" s="49" t="s">
        <v>90</v>
      </c>
      <c r="P17" s="49" t="s">
        <v>90</v>
      </c>
    </row>
    <row r="18" spans="2:16">
      <c r="B18" s="104">
        <f>3*D5</f>
        <v>30</v>
      </c>
      <c r="C18" s="3" t="s">
        <v>82</v>
      </c>
      <c r="D18" s="49" t="s">
        <v>90</v>
      </c>
      <c r="E18" s="49" t="s">
        <v>90</v>
      </c>
      <c r="F18" s="49" t="s">
        <v>90</v>
      </c>
      <c r="G18" s="49" t="s">
        <v>90</v>
      </c>
      <c r="H18" s="49" t="s">
        <v>90</v>
      </c>
      <c r="I18" s="110"/>
      <c r="J18" s="14">
        <f>2*L5</f>
        <v>25</v>
      </c>
      <c r="K18" s="3" t="s">
        <v>82</v>
      </c>
      <c r="L18" s="49" t="s">
        <v>90</v>
      </c>
      <c r="M18" s="49" t="s">
        <v>90</v>
      </c>
      <c r="N18" s="49" t="s">
        <v>90</v>
      </c>
      <c r="O18" s="49" t="s">
        <v>90</v>
      </c>
      <c r="P18" s="49" t="s">
        <v>90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5"/>
  <sheetViews>
    <sheetView showGridLines="0" tabSelected="1" showWhiteSpace="0" zoomScale="90" zoomScaleNormal="90" workbookViewId="0">
      <selection activeCell="T17" sqref="T17"/>
    </sheetView>
  </sheetViews>
  <sheetFormatPr baseColWidth="10" defaultColWidth="11.44140625" defaultRowHeight="13.2"/>
  <cols>
    <col min="1" max="1" width="13.5546875" customWidth="1"/>
    <col min="3" max="11" width="9" customWidth="1"/>
    <col min="12" max="15" width="8.6640625" customWidth="1"/>
    <col min="16" max="17" width="3" bestFit="1" customWidth="1"/>
  </cols>
  <sheetData>
    <row r="1" spans="1:17" ht="20.100000000000001" customHeight="1">
      <c r="A1" s="2"/>
      <c r="B1" s="2"/>
      <c r="C1" s="3"/>
      <c r="D1" s="3"/>
    </row>
    <row r="2" spans="1:17" ht="20.100000000000001" customHeight="1">
      <c r="A2" s="2"/>
      <c r="B2" s="2"/>
      <c r="C2" s="3"/>
      <c r="D2" s="3"/>
      <c r="E2" s="161" t="str">
        <f>Accueil!B2</f>
        <v>Challenge Badminton</v>
      </c>
      <c r="F2" s="161"/>
      <c r="G2" s="161"/>
      <c r="H2" s="161"/>
      <c r="I2" s="161"/>
    </row>
    <row r="3" spans="1:17" ht="20.100000000000001" customHeight="1">
      <c r="A3" s="2"/>
      <c r="B3" s="2"/>
      <c r="D3" s="3"/>
      <c r="E3" s="161" t="str">
        <f>Accueil!B5&amp;" "&amp;Accueil!B6</f>
        <v>CHOLET 2024</v>
      </c>
      <c r="F3" s="161"/>
      <c r="G3" s="161"/>
      <c r="H3" s="161"/>
      <c r="I3" s="161"/>
    </row>
    <row r="4" spans="1:17" ht="21.6" customHeight="1">
      <c r="A4" s="2"/>
      <c r="B4" s="2"/>
      <c r="C4" s="3"/>
      <c r="D4" s="3"/>
      <c r="E4" s="138"/>
      <c r="F4" s="138"/>
      <c r="G4" s="138" t="s">
        <v>33</v>
      </c>
      <c r="H4" s="138"/>
      <c r="I4" s="138"/>
    </row>
    <row r="5" spans="1:17" ht="21.6" customHeight="1">
      <c r="A5" s="2"/>
      <c r="B5" s="2"/>
      <c r="C5" s="3"/>
      <c r="D5" s="3"/>
    </row>
    <row r="6" spans="1:17" ht="24.75" customHeight="1">
      <c r="A6" s="50"/>
      <c r="B6" s="162" t="s">
        <v>34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Q6" s="3"/>
    </row>
    <row r="7" spans="1:17" ht="8.25" customHeight="1" thickBot="1">
      <c r="M7" s="1"/>
      <c r="N7" s="2"/>
      <c r="O7" s="19"/>
    </row>
    <row r="8" spans="1:17" ht="13.8" thickBot="1">
      <c r="A8" s="20"/>
      <c r="B8" s="21" t="s">
        <v>35</v>
      </c>
      <c r="C8" s="163" t="s">
        <v>36</v>
      </c>
      <c r="D8" s="164"/>
      <c r="E8" s="165"/>
      <c r="F8" s="163" t="s">
        <v>37</v>
      </c>
      <c r="G8" s="164"/>
      <c r="H8" s="165"/>
      <c r="I8" s="163" t="s">
        <v>38</v>
      </c>
      <c r="J8" s="164"/>
      <c r="K8" s="165"/>
      <c r="L8" s="22" t="s">
        <v>39</v>
      </c>
      <c r="M8" s="23" t="s">
        <v>39</v>
      </c>
      <c r="N8" s="22" t="s">
        <v>39</v>
      </c>
      <c r="O8" s="22" t="s">
        <v>40</v>
      </c>
    </row>
    <row r="9" spans="1:17" ht="13.8" thickBot="1">
      <c r="A9" s="24" t="s">
        <v>41</v>
      </c>
      <c r="B9" s="25" t="s">
        <v>42</v>
      </c>
      <c r="C9" s="26"/>
      <c r="D9" s="27"/>
      <c r="E9" s="28"/>
      <c r="F9" s="26"/>
      <c r="G9" s="27"/>
      <c r="H9" s="28"/>
      <c r="I9" s="26"/>
      <c r="J9" s="27"/>
      <c r="K9" s="28"/>
      <c r="L9" s="29"/>
      <c r="M9" s="19"/>
      <c r="N9" s="29"/>
      <c r="O9" s="29" t="s">
        <v>43</v>
      </c>
    </row>
    <row r="10" spans="1:17" ht="13.8" thickBot="1">
      <c r="A10" s="26"/>
      <c r="B10" s="28"/>
      <c r="C10" s="54" t="s">
        <v>44</v>
      </c>
      <c r="D10" s="55" t="s">
        <v>45</v>
      </c>
      <c r="E10" s="56" t="s">
        <v>46</v>
      </c>
      <c r="F10" s="54" t="s">
        <v>44</v>
      </c>
      <c r="G10" s="55" t="s">
        <v>45</v>
      </c>
      <c r="H10" s="56" t="s">
        <v>46</v>
      </c>
      <c r="I10" s="54" t="s">
        <v>44</v>
      </c>
      <c r="J10" s="55" t="s">
        <v>45</v>
      </c>
      <c r="K10" s="56" t="s">
        <v>46</v>
      </c>
      <c r="L10" s="30" t="s">
        <v>47</v>
      </c>
      <c r="M10" s="30" t="s">
        <v>48</v>
      </c>
      <c r="N10" s="30" t="s">
        <v>49</v>
      </c>
      <c r="O10" s="30" t="s">
        <v>50</v>
      </c>
    </row>
    <row r="11" spans="1:17" s="3" customFormat="1">
      <c r="A11" s="33" t="s">
        <v>12</v>
      </c>
      <c r="B11" s="31">
        <v>3</v>
      </c>
      <c r="C11" s="142">
        <v>15</v>
      </c>
      <c r="D11" s="32">
        <v>14</v>
      </c>
      <c r="E11" s="32">
        <v>9</v>
      </c>
      <c r="F11" s="32">
        <v>4</v>
      </c>
      <c r="G11" s="32">
        <v>2</v>
      </c>
      <c r="H11" s="32">
        <v>2</v>
      </c>
      <c r="I11" s="32">
        <v>1.5</v>
      </c>
      <c r="J11" s="32">
        <v>1.5</v>
      </c>
      <c r="K11" s="84"/>
      <c r="L11" s="32">
        <f t="shared" ref="L11:L21" si="0">C11+D11+E11</f>
        <v>38</v>
      </c>
      <c r="M11" s="32">
        <f t="shared" ref="M11:M21" si="1">F11+G11+H11+I11+J11+K11</f>
        <v>11</v>
      </c>
      <c r="N11" s="29">
        <f t="shared" ref="N11:N23" si="2">M11+L11</f>
        <v>49</v>
      </c>
      <c r="O11" s="29">
        <v>1</v>
      </c>
    </row>
    <row r="12" spans="1:17" s="3" customFormat="1" ht="12" customHeight="1">
      <c r="A12" s="33" t="s">
        <v>93</v>
      </c>
      <c r="B12" s="13">
        <v>3</v>
      </c>
      <c r="C12" s="32">
        <v>12</v>
      </c>
      <c r="D12" s="142">
        <v>11</v>
      </c>
      <c r="E12" s="142">
        <v>1.5</v>
      </c>
      <c r="F12" s="32">
        <v>8</v>
      </c>
      <c r="G12" s="84"/>
      <c r="H12" s="84"/>
      <c r="I12" s="84"/>
      <c r="J12" s="84"/>
      <c r="K12" s="84"/>
      <c r="L12" s="32">
        <f t="shared" si="0"/>
        <v>24.5</v>
      </c>
      <c r="M12" s="32">
        <f t="shared" si="1"/>
        <v>8</v>
      </c>
      <c r="N12" s="29">
        <f t="shared" si="2"/>
        <v>32.5</v>
      </c>
      <c r="O12" s="29">
        <v>2</v>
      </c>
    </row>
    <row r="13" spans="1:17" s="3" customFormat="1">
      <c r="A13" s="33" t="s">
        <v>18</v>
      </c>
      <c r="B13" s="13">
        <v>3</v>
      </c>
      <c r="C13" s="142">
        <v>8</v>
      </c>
      <c r="D13" s="32">
        <v>6</v>
      </c>
      <c r="E13" s="32">
        <v>5</v>
      </c>
      <c r="F13" s="32">
        <v>4</v>
      </c>
      <c r="G13" s="32">
        <v>3</v>
      </c>
      <c r="H13" s="84"/>
      <c r="I13" s="32">
        <v>2</v>
      </c>
      <c r="J13" s="32">
        <v>1.5</v>
      </c>
      <c r="K13" s="84"/>
      <c r="L13" s="32">
        <f t="shared" si="0"/>
        <v>19</v>
      </c>
      <c r="M13" s="32">
        <f t="shared" si="1"/>
        <v>10.5</v>
      </c>
      <c r="N13" s="29">
        <f t="shared" si="2"/>
        <v>29.5</v>
      </c>
      <c r="O13" s="29">
        <v>3</v>
      </c>
    </row>
    <row r="14" spans="1:17" s="3" customFormat="1">
      <c r="A14" s="33" t="s">
        <v>9</v>
      </c>
      <c r="B14" s="13">
        <v>3</v>
      </c>
      <c r="C14" s="142">
        <v>11</v>
      </c>
      <c r="D14" s="32">
        <v>5</v>
      </c>
      <c r="E14" s="32">
        <v>2</v>
      </c>
      <c r="F14" s="32">
        <v>5</v>
      </c>
      <c r="G14" s="84"/>
      <c r="H14" s="84"/>
      <c r="I14" s="32">
        <v>3.5</v>
      </c>
      <c r="J14" s="84"/>
      <c r="K14" s="84"/>
      <c r="L14" s="32">
        <f t="shared" si="0"/>
        <v>18</v>
      </c>
      <c r="M14" s="32">
        <f t="shared" si="1"/>
        <v>8.5</v>
      </c>
      <c r="N14" s="29">
        <f t="shared" si="2"/>
        <v>26.5</v>
      </c>
      <c r="O14" s="29">
        <v>4</v>
      </c>
      <c r="P14" s="3" t="s">
        <v>29</v>
      </c>
    </row>
    <row r="15" spans="1:17" s="3" customFormat="1">
      <c r="A15" s="33" t="s">
        <v>78</v>
      </c>
      <c r="B15" s="13">
        <v>3</v>
      </c>
      <c r="C15" s="32">
        <v>13</v>
      </c>
      <c r="D15" s="32">
        <v>4</v>
      </c>
      <c r="E15" s="32">
        <v>1</v>
      </c>
      <c r="F15" s="32">
        <v>4</v>
      </c>
      <c r="G15" s="84"/>
      <c r="H15" s="84"/>
      <c r="I15" s="32">
        <v>1.5</v>
      </c>
      <c r="J15" s="84"/>
      <c r="K15" s="84"/>
      <c r="L15" s="32">
        <f t="shared" si="0"/>
        <v>18</v>
      </c>
      <c r="M15" s="32">
        <f t="shared" si="1"/>
        <v>5.5</v>
      </c>
      <c r="N15" s="29">
        <f t="shared" si="2"/>
        <v>23.5</v>
      </c>
      <c r="O15" s="29">
        <v>5</v>
      </c>
      <c r="P15" s="3" t="s">
        <v>29</v>
      </c>
    </row>
    <row r="16" spans="1:17" s="3" customFormat="1">
      <c r="A16" s="33" t="s">
        <v>94</v>
      </c>
      <c r="B16" s="13">
        <v>3</v>
      </c>
      <c r="C16" s="32">
        <v>5</v>
      </c>
      <c r="D16" s="32">
        <v>3</v>
      </c>
      <c r="E16" s="32">
        <v>3</v>
      </c>
      <c r="F16" s="32">
        <v>4</v>
      </c>
      <c r="G16" s="32">
        <v>2</v>
      </c>
      <c r="H16" s="32">
        <v>2</v>
      </c>
      <c r="I16" s="32">
        <v>1.5</v>
      </c>
      <c r="J16" s="32">
        <v>1.5</v>
      </c>
      <c r="K16" s="84"/>
      <c r="L16" s="32">
        <f t="shared" si="0"/>
        <v>11</v>
      </c>
      <c r="M16" s="32">
        <f t="shared" si="1"/>
        <v>11</v>
      </c>
      <c r="N16" s="29">
        <f t="shared" si="2"/>
        <v>22</v>
      </c>
      <c r="O16" s="29">
        <v>6</v>
      </c>
      <c r="P16" s="3" t="s">
        <v>29</v>
      </c>
      <c r="Q16" s="3" t="s">
        <v>29</v>
      </c>
    </row>
    <row r="17" spans="1:17" s="3" customFormat="1">
      <c r="A17" s="33" t="s">
        <v>11</v>
      </c>
      <c r="B17" s="13">
        <v>3</v>
      </c>
      <c r="C17" s="32">
        <v>5</v>
      </c>
      <c r="D17" s="32">
        <v>2</v>
      </c>
      <c r="E17" s="32">
        <v>2</v>
      </c>
      <c r="F17" s="32">
        <v>2</v>
      </c>
      <c r="G17" s="32">
        <v>2</v>
      </c>
      <c r="H17" s="32">
        <v>2</v>
      </c>
      <c r="I17" s="32">
        <v>2</v>
      </c>
      <c r="J17" s="32">
        <v>2</v>
      </c>
      <c r="K17" s="32">
        <v>1.5</v>
      </c>
      <c r="L17" s="32">
        <f t="shared" si="0"/>
        <v>9</v>
      </c>
      <c r="M17" s="32">
        <f t="shared" si="1"/>
        <v>11.5</v>
      </c>
      <c r="N17" s="29">
        <f t="shared" si="2"/>
        <v>20.5</v>
      </c>
      <c r="O17" s="29">
        <v>7</v>
      </c>
      <c r="P17" s="3" t="s">
        <v>29</v>
      </c>
    </row>
    <row r="18" spans="1:17" s="3" customFormat="1">
      <c r="A18" s="33" t="s">
        <v>74</v>
      </c>
      <c r="B18" s="13">
        <v>3</v>
      </c>
      <c r="C18" s="32">
        <v>7</v>
      </c>
      <c r="D18" s="32">
        <v>1.5</v>
      </c>
      <c r="E18" s="32">
        <v>1</v>
      </c>
      <c r="F18" s="32">
        <v>2</v>
      </c>
      <c r="G18" s="32">
        <v>2</v>
      </c>
      <c r="H18" s="32">
        <v>2</v>
      </c>
      <c r="I18" s="32">
        <v>1.5</v>
      </c>
      <c r="J18" s="32">
        <v>1.5</v>
      </c>
      <c r="K18" s="32">
        <v>1.5</v>
      </c>
      <c r="L18" s="32">
        <f t="shared" si="0"/>
        <v>9.5</v>
      </c>
      <c r="M18" s="32">
        <f t="shared" si="1"/>
        <v>10.5</v>
      </c>
      <c r="N18" s="29">
        <f t="shared" si="2"/>
        <v>20</v>
      </c>
      <c r="O18" s="29">
        <v>8</v>
      </c>
    </row>
    <row r="19" spans="1:17" s="3" customFormat="1">
      <c r="A19" s="33" t="s">
        <v>116</v>
      </c>
      <c r="B19" s="13">
        <v>3</v>
      </c>
      <c r="C19" s="32">
        <v>3</v>
      </c>
      <c r="D19" s="142">
        <v>3</v>
      </c>
      <c r="E19" s="142">
        <v>1</v>
      </c>
      <c r="F19" s="32">
        <v>2</v>
      </c>
      <c r="G19" s="32">
        <v>2</v>
      </c>
      <c r="H19" s="84"/>
      <c r="I19" s="32">
        <v>3</v>
      </c>
      <c r="J19" s="32">
        <v>2.5</v>
      </c>
      <c r="K19" s="32">
        <v>1.5</v>
      </c>
      <c r="L19" s="32">
        <f t="shared" si="0"/>
        <v>7</v>
      </c>
      <c r="M19" s="32">
        <f t="shared" si="1"/>
        <v>11</v>
      </c>
      <c r="N19" s="29">
        <f t="shared" si="2"/>
        <v>18</v>
      </c>
      <c r="O19" s="29">
        <v>9</v>
      </c>
    </row>
    <row r="20" spans="1:17" s="3" customFormat="1">
      <c r="A20" s="33" t="s">
        <v>95</v>
      </c>
      <c r="B20" s="13">
        <v>3</v>
      </c>
      <c r="C20" s="32">
        <v>1.5</v>
      </c>
      <c r="D20" s="32">
        <v>1</v>
      </c>
      <c r="E20" s="32">
        <v>1</v>
      </c>
      <c r="F20" s="32">
        <v>2</v>
      </c>
      <c r="G20" s="32">
        <v>2</v>
      </c>
      <c r="H20" s="84"/>
      <c r="I20" s="32">
        <v>1.5</v>
      </c>
      <c r="J20" s="84"/>
      <c r="K20" s="84"/>
      <c r="L20" s="32">
        <f t="shared" si="0"/>
        <v>3.5</v>
      </c>
      <c r="M20" s="32">
        <f t="shared" si="1"/>
        <v>5.5</v>
      </c>
      <c r="N20" s="29">
        <f t="shared" si="2"/>
        <v>9</v>
      </c>
      <c r="O20" s="29">
        <v>10</v>
      </c>
      <c r="P20" s="3" t="s">
        <v>29</v>
      </c>
    </row>
    <row r="21" spans="1:17" s="3" customFormat="1">
      <c r="A21" s="33" t="s">
        <v>17</v>
      </c>
      <c r="B21" s="13">
        <v>3</v>
      </c>
      <c r="C21" s="32">
        <v>3</v>
      </c>
      <c r="D21" s="32">
        <v>2</v>
      </c>
      <c r="E21" s="32">
        <v>1</v>
      </c>
      <c r="F21" s="32">
        <v>2</v>
      </c>
      <c r="G21" s="84"/>
      <c r="H21" s="84"/>
      <c r="I21" s="84"/>
      <c r="J21" s="84"/>
      <c r="K21" s="84"/>
      <c r="L21" s="32">
        <f t="shared" si="0"/>
        <v>6</v>
      </c>
      <c r="M21" s="32">
        <f t="shared" si="1"/>
        <v>2</v>
      </c>
      <c r="N21" s="29">
        <f t="shared" si="2"/>
        <v>8</v>
      </c>
      <c r="O21" s="29">
        <v>11</v>
      </c>
    </row>
    <row r="22" spans="1:17" s="3" customFormat="1">
      <c r="A22" s="33" t="s">
        <v>16</v>
      </c>
      <c r="B22" s="13">
        <v>2</v>
      </c>
      <c r="C22" s="32">
        <v>2</v>
      </c>
      <c r="D22" s="32">
        <v>1</v>
      </c>
      <c r="E22" s="84"/>
      <c r="F22" s="32">
        <v>2</v>
      </c>
      <c r="G22" s="84"/>
      <c r="H22" s="84"/>
      <c r="I22" s="84"/>
      <c r="J22" s="84"/>
      <c r="K22" s="84"/>
      <c r="L22" s="32">
        <f t="shared" ref="L22:L27" si="3">C22+D22+E22</f>
        <v>3</v>
      </c>
      <c r="M22" s="32">
        <f t="shared" ref="M22:M27" si="4">F22+G22+H22+I22+J22+K22</f>
        <v>2</v>
      </c>
      <c r="N22" s="29">
        <f t="shared" si="2"/>
        <v>5</v>
      </c>
      <c r="O22" s="29">
        <v>12</v>
      </c>
      <c r="Q22" s="3" t="s">
        <v>8</v>
      </c>
    </row>
    <row r="23" spans="1:17" s="3" customFormat="1">
      <c r="A23" s="33" t="s">
        <v>14</v>
      </c>
      <c r="B23" s="13">
        <v>2</v>
      </c>
      <c r="C23" s="142">
        <v>10</v>
      </c>
      <c r="D23" s="142">
        <v>10</v>
      </c>
      <c r="E23" s="84"/>
      <c r="F23" s="32">
        <v>7</v>
      </c>
      <c r="G23" s="84"/>
      <c r="H23" s="84"/>
      <c r="I23" s="84"/>
      <c r="J23" s="84"/>
      <c r="K23" s="84"/>
      <c r="L23" s="32">
        <f t="shared" si="3"/>
        <v>20</v>
      </c>
      <c r="M23" s="32">
        <f t="shared" si="4"/>
        <v>7</v>
      </c>
      <c r="N23" s="29">
        <f t="shared" si="2"/>
        <v>27</v>
      </c>
      <c r="O23" s="29">
        <v>13</v>
      </c>
      <c r="Q23" s="3" t="s">
        <v>8</v>
      </c>
    </row>
    <row r="24" spans="1:17" s="3" customFormat="1">
      <c r="A24" s="33" t="s">
        <v>107</v>
      </c>
      <c r="B24" s="13">
        <v>1</v>
      </c>
      <c r="C24" s="32">
        <v>2</v>
      </c>
      <c r="D24" s="84"/>
      <c r="E24" s="84"/>
      <c r="F24" s="84"/>
      <c r="G24" s="84"/>
      <c r="H24" s="84"/>
      <c r="I24" s="32">
        <v>1.5</v>
      </c>
      <c r="J24" s="32">
        <v>1.5</v>
      </c>
      <c r="K24" s="84"/>
      <c r="L24" s="32">
        <f t="shared" si="3"/>
        <v>2</v>
      </c>
      <c r="M24" s="32">
        <f t="shared" si="4"/>
        <v>3</v>
      </c>
      <c r="N24" s="29">
        <f t="shared" ref="N24:N27" si="5">M24+L24</f>
        <v>5</v>
      </c>
      <c r="O24" s="29">
        <v>14</v>
      </c>
      <c r="Q24" s="3" t="s">
        <v>8</v>
      </c>
    </row>
    <row r="25" spans="1:17" s="3" customFormat="1">
      <c r="A25" s="33" t="s">
        <v>79</v>
      </c>
      <c r="B25" s="13">
        <v>1</v>
      </c>
      <c r="C25" s="32">
        <v>1</v>
      </c>
      <c r="D25" s="84"/>
      <c r="E25" s="84"/>
      <c r="F25" s="84"/>
      <c r="G25" s="84"/>
      <c r="H25" s="84"/>
      <c r="I25" s="84"/>
      <c r="J25" s="84"/>
      <c r="K25" s="84"/>
      <c r="L25" s="32">
        <f t="shared" si="3"/>
        <v>1</v>
      </c>
      <c r="M25" s="32">
        <f t="shared" si="4"/>
        <v>0</v>
      </c>
      <c r="N25" s="29">
        <f t="shared" si="5"/>
        <v>1</v>
      </c>
      <c r="O25" s="29">
        <v>15</v>
      </c>
      <c r="P25" s="3" t="s">
        <v>29</v>
      </c>
      <c r="Q25" s="3" t="s">
        <v>8</v>
      </c>
    </row>
    <row r="26" spans="1:17" s="3" customFormat="1">
      <c r="A26" s="33" t="s">
        <v>97</v>
      </c>
      <c r="B26" s="13">
        <v>0</v>
      </c>
      <c r="C26" s="84"/>
      <c r="D26" s="84"/>
      <c r="E26" s="84"/>
      <c r="F26" s="32">
        <v>2</v>
      </c>
      <c r="G26" s="84"/>
      <c r="H26" s="84"/>
      <c r="I26" s="32">
        <v>2</v>
      </c>
      <c r="J26" s="32">
        <v>1.5</v>
      </c>
      <c r="K26" s="84"/>
      <c r="L26" s="32">
        <f t="shared" si="3"/>
        <v>0</v>
      </c>
      <c r="M26" s="32">
        <f t="shared" si="4"/>
        <v>5.5</v>
      </c>
      <c r="N26" s="29">
        <f t="shared" si="5"/>
        <v>5.5</v>
      </c>
      <c r="O26" s="29">
        <v>16</v>
      </c>
      <c r="P26" s="3" t="s">
        <v>29</v>
      </c>
      <c r="Q26" s="3" t="s">
        <v>8</v>
      </c>
    </row>
    <row r="27" spans="1:17" s="3" customFormat="1">
      <c r="A27" s="33" t="s">
        <v>108</v>
      </c>
      <c r="B27" s="13">
        <v>0</v>
      </c>
      <c r="C27" s="84"/>
      <c r="D27" s="84"/>
      <c r="E27" s="84"/>
      <c r="F27" s="84"/>
      <c r="G27" s="84"/>
      <c r="H27" s="84"/>
      <c r="I27" s="32">
        <v>4</v>
      </c>
      <c r="J27" s="84"/>
      <c r="K27" s="84"/>
      <c r="L27" s="32">
        <f t="shared" si="3"/>
        <v>0</v>
      </c>
      <c r="M27" s="32">
        <f t="shared" si="4"/>
        <v>4</v>
      </c>
      <c r="N27" s="29">
        <f t="shared" si="5"/>
        <v>4</v>
      </c>
      <c r="O27" s="29">
        <v>17</v>
      </c>
      <c r="Q27" s="3" t="s">
        <v>8</v>
      </c>
    </row>
    <row r="28" spans="1:17" s="3" customFormat="1">
      <c r="A28" s="33"/>
      <c r="B28" s="14"/>
      <c r="C28" s="84"/>
      <c r="D28" s="84"/>
      <c r="E28" s="84"/>
      <c r="F28" s="84"/>
      <c r="G28" s="84"/>
      <c r="H28" s="84"/>
      <c r="I28" s="84"/>
      <c r="J28" s="84"/>
      <c r="K28" s="84"/>
      <c r="L28" s="32"/>
      <c r="M28" s="32"/>
      <c r="N28" s="29"/>
      <c r="O28" s="29"/>
      <c r="P28" s="3" t="s">
        <v>29</v>
      </c>
    </row>
    <row r="29" spans="1:17" s="3" customFormat="1" ht="13.8" thickBot="1">
      <c r="A29" s="34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0"/>
      <c r="O29" s="30"/>
    </row>
    <row r="30" spans="1:17">
      <c r="B30" s="1"/>
    </row>
    <row r="31" spans="1:17" ht="20.100000000000001" customHeight="1">
      <c r="A31" s="2"/>
      <c r="B31" s="2"/>
      <c r="C31" s="3"/>
      <c r="D31" s="3"/>
    </row>
    <row r="32" spans="1:17" ht="20.100000000000001" customHeight="1">
      <c r="A32" s="2"/>
      <c r="B32" s="2"/>
      <c r="C32" s="3"/>
      <c r="D32" s="3"/>
      <c r="E32" s="161" t="str">
        <f>Accueil!B2</f>
        <v>Challenge Badminton</v>
      </c>
      <c r="F32" s="161"/>
      <c r="G32" s="161"/>
      <c r="H32" s="161"/>
      <c r="I32" s="161"/>
    </row>
    <row r="33" spans="1:17" ht="20.100000000000001" customHeight="1">
      <c r="A33" s="2"/>
      <c r="B33" s="2"/>
      <c r="D33" s="3"/>
      <c r="E33" s="161" t="str">
        <f>Accueil!B5&amp;" "&amp;Accueil!B6</f>
        <v>CHOLET 2024</v>
      </c>
      <c r="F33" s="161"/>
      <c r="G33" s="161"/>
      <c r="H33" s="161"/>
      <c r="I33" s="161"/>
    </row>
    <row r="34" spans="1:17" ht="21.6" customHeight="1">
      <c r="A34" s="2"/>
      <c r="B34" s="2"/>
      <c r="C34" s="3"/>
      <c r="D34" s="3"/>
      <c r="E34" s="138"/>
      <c r="F34" s="138"/>
      <c r="G34" s="138" t="s">
        <v>33</v>
      </c>
      <c r="H34" s="138"/>
      <c r="I34" s="138"/>
    </row>
    <row r="35" spans="1:17" ht="21.6" customHeight="1">
      <c r="A35" s="2"/>
      <c r="B35" s="2"/>
      <c r="C35" s="3"/>
      <c r="D35" s="3"/>
      <c r="E35" s="139"/>
      <c r="F35" s="139"/>
      <c r="G35" s="139"/>
      <c r="H35" s="139"/>
      <c r="I35" s="139"/>
    </row>
    <row r="36" spans="1:17" ht="21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</row>
    <row r="37" spans="1:17" ht="21">
      <c r="A37" s="162" t="s">
        <v>51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  <row r="38" spans="1:17" ht="13.8" thickBot="1">
      <c r="M38" s="1"/>
      <c r="N38" s="2"/>
      <c r="O38" s="19"/>
    </row>
    <row r="39" spans="1:17" ht="13.8" thickBot="1">
      <c r="A39" s="20"/>
      <c r="B39" s="21" t="s">
        <v>35</v>
      </c>
      <c r="C39" s="163" t="s">
        <v>52</v>
      </c>
      <c r="D39" s="164"/>
      <c r="E39" s="165"/>
      <c r="F39" s="163" t="s">
        <v>53</v>
      </c>
      <c r="G39" s="164"/>
      <c r="H39" s="165"/>
      <c r="I39" s="163" t="s">
        <v>38</v>
      </c>
      <c r="J39" s="164"/>
      <c r="K39" s="165"/>
      <c r="L39" s="22" t="s">
        <v>39</v>
      </c>
      <c r="M39" s="23" t="s">
        <v>39</v>
      </c>
      <c r="N39" s="22" t="s">
        <v>39</v>
      </c>
      <c r="O39" s="22" t="s">
        <v>40</v>
      </c>
    </row>
    <row r="40" spans="1:17" ht="13.8" thickBot="1">
      <c r="A40" s="24" t="s">
        <v>41</v>
      </c>
      <c r="B40" s="25" t="s">
        <v>275</v>
      </c>
      <c r="C40" s="26"/>
      <c r="D40" s="27"/>
      <c r="E40" s="28"/>
      <c r="F40" s="26"/>
      <c r="G40" s="27"/>
      <c r="H40" s="28"/>
      <c r="I40" s="26"/>
      <c r="J40" s="27"/>
      <c r="K40" s="28"/>
      <c r="L40" s="29"/>
      <c r="M40" s="19"/>
      <c r="N40" s="29"/>
      <c r="O40" s="29" t="s">
        <v>43</v>
      </c>
    </row>
    <row r="41" spans="1:17" ht="13.8" thickBot="1">
      <c r="A41" s="26"/>
      <c r="B41" s="28"/>
      <c r="C41" s="54" t="s">
        <v>44</v>
      </c>
      <c r="D41" s="55" t="s">
        <v>45</v>
      </c>
      <c r="E41" s="56" t="s">
        <v>46</v>
      </c>
      <c r="F41" s="54" t="s">
        <v>44</v>
      </c>
      <c r="G41" s="55" t="s">
        <v>45</v>
      </c>
      <c r="H41" s="56" t="s">
        <v>46</v>
      </c>
      <c r="I41" s="54" t="s">
        <v>44</v>
      </c>
      <c r="J41" s="55" t="s">
        <v>45</v>
      </c>
      <c r="K41" s="56" t="s">
        <v>46</v>
      </c>
      <c r="L41" s="30" t="s">
        <v>47</v>
      </c>
      <c r="M41" s="30" t="s">
        <v>48</v>
      </c>
      <c r="N41" s="30" t="s">
        <v>49</v>
      </c>
      <c r="O41" s="30" t="s">
        <v>50</v>
      </c>
    </row>
    <row r="42" spans="1:17">
      <c r="A42" s="33" t="s">
        <v>250</v>
      </c>
      <c r="B42" s="13">
        <v>3</v>
      </c>
      <c r="C42" s="32">
        <v>13</v>
      </c>
      <c r="D42" s="32">
        <v>5</v>
      </c>
      <c r="E42" s="32">
        <v>1</v>
      </c>
      <c r="F42" s="32">
        <v>8</v>
      </c>
      <c r="G42" s="32">
        <v>3</v>
      </c>
      <c r="H42" s="84"/>
      <c r="I42" s="32">
        <v>3</v>
      </c>
      <c r="J42" s="32">
        <v>2.5</v>
      </c>
      <c r="K42" s="32">
        <v>1.5</v>
      </c>
      <c r="L42" s="32">
        <f t="shared" ref="L42:L52" si="6">SUM(C42:E42)</f>
        <v>19</v>
      </c>
      <c r="M42" s="32">
        <f t="shared" ref="M42:M55" si="7">I42+J42+K42+F42+G42+H42</f>
        <v>18</v>
      </c>
      <c r="N42" s="29">
        <f t="shared" ref="N42:N55" si="8">M42+L42</f>
        <v>37</v>
      </c>
      <c r="O42" s="146">
        <v>1</v>
      </c>
    </row>
    <row r="43" spans="1:17">
      <c r="A43" s="33" t="s">
        <v>94</v>
      </c>
      <c r="B43" s="13">
        <v>3</v>
      </c>
      <c r="C43" s="32">
        <v>10</v>
      </c>
      <c r="D43" s="32">
        <v>9</v>
      </c>
      <c r="E43" s="32">
        <v>1</v>
      </c>
      <c r="F43" s="32">
        <v>3</v>
      </c>
      <c r="G43" s="84"/>
      <c r="H43" s="84"/>
      <c r="I43" s="32">
        <v>1.5</v>
      </c>
      <c r="J43" s="32">
        <v>1.5</v>
      </c>
      <c r="K43" s="84"/>
      <c r="L43" s="32">
        <f t="shared" si="6"/>
        <v>20</v>
      </c>
      <c r="M43" s="32">
        <f t="shared" si="7"/>
        <v>6</v>
      </c>
      <c r="N43" s="29">
        <f t="shared" si="8"/>
        <v>26</v>
      </c>
      <c r="O43" s="146">
        <v>2</v>
      </c>
    </row>
    <row r="44" spans="1:17">
      <c r="A44" s="33" t="s">
        <v>108</v>
      </c>
      <c r="B44" s="13">
        <v>3</v>
      </c>
      <c r="C44" s="32">
        <v>15</v>
      </c>
      <c r="D44" s="32">
        <v>1</v>
      </c>
      <c r="E44" s="32">
        <v>1</v>
      </c>
      <c r="F44" s="84"/>
      <c r="G44" s="84"/>
      <c r="H44" s="84"/>
      <c r="I44" s="32">
        <v>4</v>
      </c>
      <c r="J44" s="84"/>
      <c r="K44" s="84"/>
      <c r="L44" s="32">
        <f t="shared" si="6"/>
        <v>17</v>
      </c>
      <c r="M44" s="32">
        <f t="shared" si="7"/>
        <v>4</v>
      </c>
      <c r="N44" s="29">
        <f t="shared" si="8"/>
        <v>21</v>
      </c>
      <c r="O44" s="146">
        <v>3</v>
      </c>
    </row>
    <row r="45" spans="1:17">
      <c r="A45" s="33" t="s">
        <v>11</v>
      </c>
      <c r="B45" s="13">
        <v>3</v>
      </c>
      <c r="C45" s="32">
        <v>5</v>
      </c>
      <c r="D45" s="32">
        <v>5</v>
      </c>
      <c r="E45" s="32">
        <v>1</v>
      </c>
      <c r="F45" s="32">
        <v>4</v>
      </c>
      <c r="G45" s="84"/>
      <c r="H45" s="84"/>
      <c r="I45" s="32">
        <v>2</v>
      </c>
      <c r="J45" s="32">
        <v>2</v>
      </c>
      <c r="K45" s="32">
        <v>1.5</v>
      </c>
      <c r="L45" s="32">
        <f t="shared" si="6"/>
        <v>11</v>
      </c>
      <c r="M45" s="32">
        <f t="shared" si="7"/>
        <v>9.5</v>
      </c>
      <c r="N45" s="29">
        <f t="shared" si="8"/>
        <v>20.5</v>
      </c>
      <c r="O45" s="146">
        <v>4</v>
      </c>
    </row>
    <row r="46" spans="1:17">
      <c r="A46" s="33" t="s">
        <v>78</v>
      </c>
      <c r="B46" s="13">
        <v>3</v>
      </c>
      <c r="C46" s="32">
        <v>1</v>
      </c>
      <c r="D46" s="32">
        <v>1</v>
      </c>
      <c r="E46" s="32">
        <v>1</v>
      </c>
      <c r="F46" s="32">
        <v>3</v>
      </c>
      <c r="G46" s="84"/>
      <c r="H46" s="84"/>
      <c r="I46" s="32">
        <v>1.5</v>
      </c>
      <c r="J46" s="84"/>
      <c r="K46" s="84"/>
      <c r="L46" s="32">
        <f t="shared" si="6"/>
        <v>3</v>
      </c>
      <c r="M46" s="32">
        <f t="shared" si="7"/>
        <v>4.5</v>
      </c>
      <c r="N46" s="29">
        <f t="shared" si="8"/>
        <v>7.5</v>
      </c>
      <c r="O46" s="146">
        <v>5</v>
      </c>
    </row>
    <row r="47" spans="1:17">
      <c r="A47" s="33" t="s">
        <v>107</v>
      </c>
      <c r="B47" s="13">
        <v>2</v>
      </c>
      <c r="C47" s="32">
        <v>12</v>
      </c>
      <c r="D47" s="32">
        <v>1</v>
      </c>
      <c r="E47" s="84"/>
      <c r="F47" s="32">
        <v>4</v>
      </c>
      <c r="G47" s="84"/>
      <c r="H47" s="84"/>
      <c r="I47" s="32">
        <v>1.5</v>
      </c>
      <c r="J47" s="32">
        <v>1.5</v>
      </c>
      <c r="K47" s="84"/>
      <c r="L47" s="32">
        <f t="shared" si="6"/>
        <v>13</v>
      </c>
      <c r="M47" s="32">
        <f t="shared" si="7"/>
        <v>7</v>
      </c>
      <c r="N47" s="29">
        <f t="shared" si="8"/>
        <v>20</v>
      </c>
      <c r="O47" s="146">
        <v>6</v>
      </c>
      <c r="Q47" t="s">
        <v>8</v>
      </c>
    </row>
    <row r="48" spans="1:17">
      <c r="A48" s="33" t="s">
        <v>97</v>
      </c>
      <c r="B48" s="13">
        <v>2</v>
      </c>
      <c r="C48" s="32">
        <v>8</v>
      </c>
      <c r="D48" s="32">
        <v>4</v>
      </c>
      <c r="E48" s="84"/>
      <c r="F48" s="84"/>
      <c r="G48" s="84"/>
      <c r="H48" s="84"/>
      <c r="I48" s="32">
        <v>2</v>
      </c>
      <c r="J48" s="32">
        <v>1.5</v>
      </c>
      <c r="K48" s="84"/>
      <c r="L48" s="32">
        <f t="shared" si="6"/>
        <v>12</v>
      </c>
      <c r="M48" s="32">
        <f t="shared" si="7"/>
        <v>3.5</v>
      </c>
      <c r="N48" s="29">
        <f t="shared" si="8"/>
        <v>15.5</v>
      </c>
      <c r="O48" s="146">
        <v>7</v>
      </c>
      <c r="Q48" s="3" t="s">
        <v>8</v>
      </c>
    </row>
    <row r="49" spans="1:17">
      <c r="A49" s="33" t="s">
        <v>74</v>
      </c>
      <c r="B49" s="13">
        <v>2</v>
      </c>
      <c r="C49" s="32">
        <v>5</v>
      </c>
      <c r="D49" s="32">
        <v>4</v>
      </c>
      <c r="E49" s="84"/>
      <c r="F49" s="84"/>
      <c r="G49" s="84"/>
      <c r="H49" s="84"/>
      <c r="I49" s="32">
        <v>1.5</v>
      </c>
      <c r="J49" s="32">
        <v>1.5</v>
      </c>
      <c r="K49" s="32">
        <v>1.5</v>
      </c>
      <c r="L49" s="32">
        <f t="shared" si="6"/>
        <v>9</v>
      </c>
      <c r="M49" s="32">
        <f t="shared" si="7"/>
        <v>4.5</v>
      </c>
      <c r="N49" s="29">
        <f t="shared" si="8"/>
        <v>13.5</v>
      </c>
      <c r="O49" s="146">
        <v>8</v>
      </c>
      <c r="Q49" t="s">
        <v>8</v>
      </c>
    </row>
    <row r="50" spans="1:17">
      <c r="A50" s="33" t="s">
        <v>12</v>
      </c>
      <c r="B50" s="13">
        <v>2</v>
      </c>
      <c r="C50" s="32">
        <v>1</v>
      </c>
      <c r="D50" s="32">
        <v>1</v>
      </c>
      <c r="E50" s="84"/>
      <c r="F50" s="84"/>
      <c r="G50" s="84"/>
      <c r="H50" s="84"/>
      <c r="I50" s="32">
        <v>1.5</v>
      </c>
      <c r="J50" s="32">
        <v>1.5</v>
      </c>
      <c r="K50" s="84"/>
      <c r="L50" s="32">
        <f t="shared" si="6"/>
        <v>2</v>
      </c>
      <c r="M50" s="32">
        <f t="shared" si="7"/>
        <v>3</v>
      </c>
      <c r="N50" s="29">
        <f t="shared" si="8"/>
        <v>5</v>
      </c>
      <c r="O50" s="146">
        <v>9</v>
      </c>
      <c r="Q50" t="s">
        <v>8</v>
      </c>
    </row>
    <row r="51" spans="1:17">
      <c r="A51" s="33" t="s">
        <v>95</v>
      </c>
      <c r="B51" s="13">
        <v>1</v>
      </c>
      <c r="C51" s="32">
        <v>11</v>
      </c>
      <c r="D51" s="84"/>
      <c r="E51" s="84"/>
      <c r="F51" s="32">
        <v>5</v>
      </c>
      <c r="G51" s="84"/>
      <c r="H51" s="84"/>
      <c r="I51" s="32">
        <v>1.5</v>
      </c>
      <c r="J51" s="84"/>
      <c r="K51" s="84"/>
      <c r="L51" s="32">
        <f t="shared" si="6"/>
        <v>11</v>
      </c>
      <c r="M51" s="32">
        <f t="shared" si="7"/>
        <v>6.5</v>
      </c>
      <c r="N51" s="29">
        <f t="shared" si="8"/>
        <v>17.5</v>
      </c>
      <c r="O51" s="146">
        <v>10</v>
      </c>
      <c r="Q51" t="s">
        <v>8</v>
      </c>
    </row>
    <row r="52" spans="1:17">
      <c r="A52" s="33" t="s">
        <v>13</v>
      </c>
      <c r="B52" s="13">
        <v>1</v>
      </c>
      <c r="C52" s="32">
        <v>14</v>
      </c>
      <c r="D52" s="84"/>
      <c r="E52" s="84"/>
      <c r="F52" s="84"/>
      <c r="G52" s="84"/>
      <c r="H52" s="84"/>
      <c r="I52" s="84"/>
      <c r="J52" s="84"/>
      <c r="K52" s="84"/>
      <c r="L52" s="32">
        <f t="shared" si="6"/>
        <v>14</v>
      </c>
      <c r="M52" s="32">
        <f t="shared" si="7"/>
        <v>0</v>
      </c>
      <c r="N52" s="29">
        <f t="shared" si="8"/>
        <v>14</v>
      </c>
      <c r="O52" s="146">
        <v>11</v>
      </c>
      <c r="Q52" t="s">
        <v>8</v>
      </c>
    </row>
    <row r="53" spans="1:17">
      <c r="A53" s="33" t="s">
        <v>18</v>
      </c>
      <c r="B53" s="13">
        <v>0</v>
      </c>
      <c r="C53" s="84"/>
      <c r="D53" s="84"/>
      <c r="E53" s="84"/>
      <c r="F53" s="32">
        <v>3</v>
      </c>
      <c r="G53" s="84"/>
      <c r="H53" s="84"/>
      <c r="I53" s="32">
        <v>2</v>
      </c>
      <c r="J53" s="32">
        <v>1.5</v>
      </c>
      <c r="K53" s="84"/>
      <c r="L53" s="32">
        <f>SUM(D53:E53)</f>
        <v>0</v>
      </c>
      <c r="M53" s="32">
        <f t="shared" si="7"/>
        <v>6.5</v>
      </c>
      <c r="N53" s="29">
        <f t="shared" si="8"/>
        <v>6.5</v>
      </c>
      <c r="O53" s="146">
        <v>12</v>
      </c>
      <c r="Q53" t="s">
        <v>8</v>
      </c>
    </row>
    <row r="54" spans="1:17">
      <c r="A54" s="33" t="s">
        <v>9</v>
      </c>
      <c r="B54" s="13">
        <v>0</v>
      </c>
      <c r="C54" s="84"/>
      <c r="D54" s="84"/>
      <c r="E54" s="84"/>
      <c r="F54" s="84"/>
      <c r="G54" s="84"/>
      <c r="H54" s="84"/>
      <c r="I54" s="32">
        <v>3.5</v>
      </c>
      <c r="J54" s="84"/>
      <c r="K54" s="84"/>
      <c r="L54" s="32">
        <f>SUM(C54:E54)</f>
        <v>0</v>
      </c>
      <c r="M54" s="32">
        <f t="shared" si="7"/>
        <v>3.5</v>
      </c>
      <c r="N54" s="29">
        <f t="shared" si="8"/>
        <v>3.5</v>
      </c>
      <c r="O54" s="146">
        <v>13</v>
      </c>
      <c r="Q54" t="s">
        <v>8</v>
      </c>
    </row>
    <row r="55" spans="1:17" ht="13.8" thickBot="1">
      <c r="A55" s="34" t="s">
        <v>93</v>
      </c>
      <c r="B55" s="37">
        <v>0</v>
      </c>
      <c r="C55" s="85"/>
      <c r="D55" s="85"/>
      <c r="E55" s="85"/>
      <c r="F55" s="85"/>
      <c r="G55" s="85"/>
      <c r="H55" s="85"/>
      <c r="I55" s="85"/>
      <c r="J55" s="85"/>
      <c r="K55" s="85"/>
      <c r="L55" s="36">
        <f>SUM(C55:E55)</f>
        <v>0</v>
      </c>
      <c r="M55" s="36">
        <f t="shared" si="7"/>
        <v>0</v>
      </c>
      <c r="N55" s="30">
        <f t="shared" si="8"/>
        <v>0</v>
      </c>
      <c r="O55" s="147"/>
    </row>
  </sheetData>
  <sortState xmlns:xlrd2="http://schemas.microsoft.com/office/spreadsheetml/2017/richdata2" ref="A42:Q55">
    <sortCondition descending="1" ref="B42:B55"/>
    <sortCondition descending="1" ref="N42:N55"/>
  </sortState>
  <mergeCells count="13">
    <mergeCell ref="E2:I2"/>
    <mergeCell ref="E3:I3"/>
    <mergeCell ref="B6:O6"/>
    <mergeCell ref="C39:E39"/>
    <mergeCell ref="I39:K39"/>
    <mergeCell ref="C8:E8"/>
    <mergeCell ref="I8:K8"/>
    <mergeCell ref="A37:O37"/>
    <mergeCell ref="F8:H8"/>
    <mergeCell ref="F39:H39"/>
    <mergeCell ref="E32:I32"/>
    <mergeCell ref="E33:I33"/>
    <mergeCell ref="A36:O36"/>
  </mergeCells>
  <phoneticPr fontId="0" type="noConversion"/>
  <pageMargins left="0.23622047244094491" right="0.23622047244094491" top="0.15748031496062992" bottom="0.15748031496062992" header="0.11811023622047245" footer="0.11811023622047245"/>
  <pageSetup paperSize="9" scale="90" orientation="landscape" r:id="rId1"/>
  <rowBreaks count="1" manualBreakCount="1">
    <brk id="2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"/>
  <sheetViews>
    <sheetView showGridLines="0" workbookViewId="0">
      <selection activeCell="H20" sqref="H20"/>
    </sheetView>
  </sheetViews>
  <sheetFormatPr baseColWidth="10" defaultColWidth="11.44140625" defaultRowHeight="13.2"/>
  <cols>
    <col min="3" max="3" width="16.5546875" customWidth="1"/>
  </cols>
  <sheetData>
    <row r="1" spans="1:5" ht="35.25" customHeight="1"/>
    <row r="2" spans="1:5" ht="35.25" customHeight="1"/>
    <row r="3" spans="1:5" ht="35.25" customHeight="1"/>
    <row r="6" spans="1:5" ht="15.6">
      <c r="A6" s="44" t="s">
        <v>54</v>
      </c>
      <c r="B6" s="2"/>
    </row>
    <row r="7" spans="1:5">
      <c r="A7" s="38"/>
      <c r="B7" s="39"/>
    </row>
    <row r="8" spans="1:5" s="46" customFormat="1" ht="15" customHeight="1">
      <c r="A8" s="45" t="s">
        <v>30</v>
      </c>
      <c r="B8" s="166" t="s">
        <v>273</v>
      </c>
      <c r="C8" s="167"/>
      <c r="D8" s="167"/>
      <c r="E8" s="168"/>
    </row>
    <row r="9" spans="1:5" s="46" customFormat="1" ht="13.8">
      <c r="A9" s="45" t="s">
        <v>5</v>
      </c>
      <c r="B9" s="166" t="s">
        <v>274</v>
      </c>
      <c r="C9" s="167"/>
      <c r="D9" s="167"/>
      <c r="E9" s="167"/>
    </row>
    <row r="10" spans="1:5" s="46" customFormat="1" ht="13.8">
      <c r="A10" s="45" t="s">
        <v>55</v>
      </c>
      <c r="B10" s="166" t="s">
        <v>12</v>
      </c>
      <c r="C10" s="167"/>
      <c r="D10" s="167"/>
      <c r="E10" s="168"/>
    </row>
    <row r="11" spans="1:5" ht="14.4" customHeight="1">
      <c r="A11" s="169"/>
      <c r="B11" s="169"/>
      <c r="C11" s="169"/>
      <c r="D11" s="169"/>
      <c r="E11" s="169"/>
    </row>
    <row r="12" spans="1:5" ht="13.8">
      <c r="A12" s="45" t="s">
        <v>30</v>
      </c>
      <c r="B12" s="166"/>
      <c r="C12" s="167"/>
      <c r="D12" s="167"/>
      <c r="E12" s="168"/>
    </row>
    <row r="13" spans="1:5" ht="13.8">
      <c r="A13" s="45" t="s">
        <v>5</v>
      </c>
      <c r="B13" s="166"/>
      <c r="C13" s="167"/>
      <c r="D13" s="167"/>
      <c r="E13" s="167"/>
    </row>
    <row r="14" spans="1:5" ht="13.8">
      <c r="A14" s="45" t="s">
        <v>55</v>
      </c>
      <c r="B14" s="166"/>
      <c r="C14" s="167"/>
      <c r="D14" s="167"/>
      <c r="E14" s="168"/>
    </row>
  </sheetData>
  <mergeCells count="7">
    <mergeCell ref="B13:E13"/>
    <mergeCell ref="B14:E14"/>
    <mergeCell ref="B10:E10"/>
    <mergeCell ref="A11:E11"/>
    <mergeCell ref="B8:E8"/>
    <mergeCell ref="B9:E9"/>
    <mergeCell ref="B12:E12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I33"/>
  <sheetViews>
    <sheetView showGridLines="0" topLeftCell="A6" workbookViewId="0">
      <selection activeCell="B36" sqref="B36"/>
    </sheetView>
  </sheetViews>
  <sheetFormatPr baseColWidth="10" defaultColWidth="11.44140625" defaultRowHeight="13.2"/>
  <cols>
    <col min="1" max="1" width="4" customWidth="1"/>
    <col min="2" max="2" width="17" customWidth="1"/>
    <col min="3" max="3" width="15.5546875" bestFit="1" customWidth="1"/>
    <col min="4" max="4" width="15.33203125" bestFit="1" customWidth="1"/>
    <col min="5" max="5" width="16.44140625" bestFit="1" customWidth="1"/>
    <col min="6" max="6" width="16.109375" bestFit="1" customWidth="1"/>
    <col min="7" max="7" width="15.6640625" bestFit="1" customWidth="1"/>
    <col min="8" max="8" width="8.5546875" bestFit="1" customWidth="1"/>
    <col min="9" max="9" width="16" style="1" bestFit="1" customWidth="1"/>
    <col min="10" max="10" width="7" bestFit="1" customWidth="1"/>
    <col min="11" max="11" width="7.33203125" bestFit="1" customWidth="1"/>
    <col min="12" max="12" width="8.44140625" bestFit="1" customWidth="1"/>
    <col min="13" max="13" width="5.6640625" bestFit="1" customWidth="1"/>
  </cols>
  <sheetData>
    <row r="1" spans="2:9" ht="38.25" customHeight="1">
      <c r="B1" s="3"/>
    </row>
    <row r="2" spans="2:9" ht="38.25" customHeight="1">
      <c r="B2" s="3"/>
    </row>
    <row r="3" spans="2:9" ht="38.25" customHeight="1" thickBot="1">
      <c r="B3" s="3"/>
    </row>
    <row r="4" spans="2:9" ht="19.5" customHeight="1" thickBot="1">
      <c r="B4" s="58" t="s">
        <v>55</v>
      </c>
      <c r="C4" s="58" t="s">
        <v>56</v>
      </c>
      <c r="D4" s="58" t="s">
        <v>57</v>
      </c>
      <c r="E4" s="58" t="s">
        <v>58</v>
      </c>
      <c r="F4" s="58" t="s">
        <v>59</v>
      </c>
      <c r="G4" s="58" t="s">
        <v>7</v>
      </c>
      <c r="H4" s="58" t="s">
        <v>60</v>
      </c>
      <c r="I4" s="59" t="s">
        <v>6</v>
      </c>
    </row>
    <row r="5" spans="2:9">
      <c r="B5" s="60" t="s">
        <v>116</v>
      </c>
      <c r="C5" s="40">
        <v>3</v>
      </c>
      <c r="D5" s="41">
        <v>13</v>
      </c>
      <c r="E5" s="40">
        <v>2</v>
      </c>
      <c r="F5" s="41">
        <v>8</v>
      </c>
      <c r="G5" s="40">
        <v>3</v>
      </c>
      <c r="H5" s="67">
        <f t="shared" ref="H5:H22" si="0">SUM(C5:G5)</f>
        <v>29</v>
      </c>
      <c r="I5" s="67">
        <v>1</v>
      </c>
    </row>
    <row r="6" spans="2:9">
      <c r="B6" s="60" t="s">
        <v>94</v>
      </c>
      <c r="C6" s="40">
        <v>5</v>
      </c>
      <c r="D6" s="41">
        <v>10</v>
      </c>
      <c r="E6" s="40">
        <v>4</v>
      </c>
      <c r="F6" s="41">
        <v>3</v>
      </c>
      <c r="G6" s="40">
        <v>1.5</v>
      </c>
      <c r="H6" s="68">
        <f t="shared" si="0"/>
        <v>23.5</v>
      </c>
      <c r="I6" s="68">
        <v>2</v>
      </c>
    </row>
    <row r="7" spans="2:9">
      <c r="B7" s="61" t="s">
        <v>78</v>
      </c>
      <c r="C7" s="40">
        <v>13</v>
      </c>
      <c r="D7" s="41">
        <v>1</v>
      </c>
      <c r="E7" s="40">
        <v>4</v>
      </c>
      <c r="F7" s="41">
        <v>3</v>
      </c>
      <c r="G7" s="40">
        <v>1.5</v>
      </c>
      <c r="H7" s="68">
        <f t="shared" si="0"/>
        <v>22.5</v>
      </c>
      <c r="I7" s="68">
        <v>3</v>
      </c>
    </row>
    <row r="8" spans="2:9">
      <c r="B8" s="61" t="s">
        <v>12</v>
      </c>
      <c r="C8" s="40">
        <v>15</v>
      </c>
      <c r="D8" s="41">
        <v>1</v>
      </c>
      <c r="E8" s="40">
        <v>4</v>
      </c>
      <c r="F8" s="41"/>
      <c r="G8" s="40">
        <v>1.5</v>
      </c>
      <c r="H8" s="68">
        <f t="shared" si="0"/>
        <v>21.5</v>
      </c>
      <c r="I8" s="68">
        <v>4</v>
      </c>
    </row>
    <row r="9" spans="2:9">
      <c r="B9" s="60" t="s">
        <v>210</v>
      </c>
      <c r="C9" s="42">
        <v>1.5</v>
      </c>
      <c r="D9" s="41">
        <v>11</v>
      </c>
      <c r="E9" s="42">
        <v>2</v>
      </c>
      <c r="F9" s="48">
        <v>5</v>
      </c>
      <c r="G9" s="42">
        <v>1.5</v>
      </c>
      <c r="H9" s="68">
        <f t="shared" si="0"/>
        <v>21</v>
      </c>
      <c r="I9" s="68">
        <v>5</v>
      </c>
    </row>
    <row r="10" spans="2:9">
      <c r="B10" s="60" t="s">
        <v>93</v>
      </c>
      <c r="C10" s="40">
        <v>12</v>
      </c>
      <c r="D10" s="41"/>
      <c r="E10" s="40">
        <v>8</v>
      </c>
      <c r="F10" s="41"/>
      <c r="G10" s="40"/>
      <c r="H10" s="68">
        <f t="shared" si="0"/>
        <v>20</v>
      </c>
      <c r="I10" s="68">
        <v>6</v>
      </c>
    </row>
    <row r="11" spans="2:9">
      <c r="B11" s="60" t="s">
        <v>107</v>
      </c>
      <c r="C11" s="40">
        <v>2</v>
      </c>
      <c r="D11" s="41">
        <v>12</v>
      </c>
      <c r="E11" s="40"/>
      <c r="F11" s="41">
        <v>4</v>
      </c>
      <c r="G11" s="40">
        <v>1.5</v>
      </c>
      <c r="H11" s="68">
        <f t="shared" si="0"/>
        <v>19.5</v>
      </c>
      <c r="I11" s="68">
        <v>7</v>
      </c>
    </row>
    <row r="12" spans="2:9">
      <c r="B12" s="60" t="s">
        <v>9</v>
      </c>
      <c r="C12" s="152">
        <v>11</v>
      </c>
      <c r="D12" s="41"/>
      <c r="E12" s="40">
        <v>5</v>
      </c>
      <c r="F12" s="41"/>
      <c r="G12" s="40">
        <v>3.5</v>
      </c>
      <c r="H12" s="68">
        <f t="shared" si="0"/>
        <v>19.5</v>
      </c>
      <c r="I12" s="68">
        <v>8</v>
      </c>
    </row>
    <row r="13" spans="2:9">
      <c r="B13" s="60" t="s">
        <v>96</v>
      </c>
      <c r="C13" s="40"/>
      <c r="D13" s="41">
        <v>15</v>
      </c>
      <c r="E13" s="40"/>
      <c r="F13" s="41"/>
      <c r="G13" s="40">
        <v>4</v>
      </c>
      <c r="H13" s="68">
        <f t="shared" si="0"/>
        <v>19</v>
      </c>
      <c r="I13" s="68">
        <v>9</v>
      </c>
    </row>
    <row r="14" spans="2:9">
      <c r="B14" s="60" t="s">
        <v>11</v>
      </c>
      <c r="C14" s="40">
        <v>5</v>
      </c>
      <c r="D14" s="41">
        <v>5</v>
      </c>
      <c r="E14" s="40">
        <v>2</v>
      </c>
      <c r="F14" s="41">
        <v>4</v>
      </c>
      <c r="G14" s="40">
        <v>2</v>
      </c>
      <c r="H14" s="68">
        <f t="shared" si="0"/>
        <v>18</v>
      </c>
      <c r="I14" s="68">
        <v>10</v>
      </c>
    </row>
    <row r="15" spans="2:9">
      <c r="B15" s="60" t="s">
        <v>18</v>
      </c>
      <c r="C15" s="152">
        <v>8</v>
      </c>
      <c r="D15" s="41"/>
      <c r="E15" s="40">
        <v>4</v>
      </c>
      <c r="F15" s="41">
        <v>3</v>
      </c>
      <c r="G15" s="40">
        <v>2</v>
      </c>
      <c r="H15" s="68">
        <f t="shared" si="0"/>
        <v>17</v>
      </c>
      <c r="I15" s="68">
        <v>11</v>
      </c>
    </row>
    <row r="16" spans="2:9">
      <c r="B16" s="60" t="s">
        <v>14</v>
      </c>
      <c r="C16" s="152">
        <v>10</v>
      </c>
      <c r="D16" s="41"/>
      <c r="E16" s="40">
        <v>7</v>
      </c>
      <c r="F16" s="41"/>
      <c r="G16" s="40"/>
      <c r="H16" s="68">
        <f t="shared" si="0"/>
        <v>17</v>
      </c>
      <c r="I16" s="68">
        <v>12</v>
      </c>
    </row>
    <row r="17" spans="2:9">
      <c r="B17" s="61" t="s">
        <v>74</v>
      </c>
      <c r="C17" s="40">
        <v>7</v>
      </c>
      <c r="D17" s="41">
        <v>5</v>
      </c>
      <c r="E17" s="40">
        <v>2</v>
      </c>
      <c r="F17" s="41"/>
      <c r="G17" s="40">
        <v>1.5</v>
      </c>
      <c r="H17" s="68">
        <f t="shared" si="0"/>
        <v>15.5</v>
      </c>
      <c r="I17" s="68">
        <v>13</v>
      </c>
    </row>
    <row r="18" spans="2:9">
      <c r="B18" s="60" t="s">
        <v>13</v>
      </c>
      <c r="C18" s="42"/>
      <c r="D18" s="41">
        <v>14</v>
      </c>
      <c r="E18" s="40"/>
      <c r="F18" s="40"/>
      <c r="G18" s="42"/>
      <c r="H18" s="68">
        <f t="shared" si="0"/>
        <v>14</v>
      </c>
      <c r="I18" s="68">
        <v>14</v>
      </c>
    </row>
    <row r="19" spans="2:9">
      <c r="B19" s="60" t="s">
        <v>97</v>
      </c>
      <c r="C19" s="40"/>
      <c r="D19" s="41">
        <v>8</v>
      </c>
      <c r="E19" s="40">
        <v>2</v>
      </c>
      <c r="F19" s="41"/>
      <c r="G19" s="40">
        <v>2</v>
      </c>
      <c r="H19" s="68">
        <f t="shared" si="0"/>
        <v>12</v>
      </c>
      <c r="I19" s="68">
        <v>15</v>
      </c>
    </row>
    <row r="20" spans="2:9">
      <c r="B20" s="60" t="s">
        <v>17</v>
      </c>
      <c r="C20" s="40">
        <v>3</v>
      </c>
      <c r="D20" s="41"/>
      <c r="E20" s="40">
        <v>2</v>
      </c>
      <c r="F20" s="41"/>
      <c r="G20" s="40"/>
      <c r="H20" s="68">
        <f t="shared" si="0"/>
        <v>5</v>
      </c>
      <c r="I20" s="68">
        <v>16</v>
      </c>
    </row>
    <row r="21" spans="2:9">
      <c r="B21" s="60" t="s">
        <v>16</v>
      </c>
      <c r="C21" s="40">
        <v>2</v>
      </c>
      <c r="D21" s="41"/>
      <c r="E21" s="40">
        <v>2</v>
      </c>
      <c r="F21" s="41"/>
      <c r="G21" s="40"/>
      <c r="H21" s="68">
        <f t="shared" si="0"/>
        <v>4</v>
      </c>
      <c r="I21" s="68">
        <v>17</v>
      </c>
    </row>
    <row r="22" spans="2:9">
      <c r="B22" s="60" t="s">
        <v>79</v>
      </c>
      <c r="C22" s="40">
        <v>1</v>
      </c>
      <c r="D22" s="43"/>
      <c r="E22" s="40"/>
      <c r="F22" s="41"/>
      <c r="G22" s="40"/>
      <c r="H22" s="68">
        <f t="shared" si="0"/>
        <v>1</v>
      </c>
      <c r="I22" s="68">
        <v>18</v>
      </c>
    </row>
    <row r="23" spans="2:9">
      <c r="B23" s="60"/>
      <c r="C23" s="40"/>
      <c r="D23" s="41"/>
      <c r="E23" s="40"/>
      <c r="F23" s="41"/>
      <c r="G23" s="40"/>
      <c r="H23" s="65"/>
      <c r="I23" s="151"/>
    </row>
    <row r="24" spans="2:9">
      <c r="B24" s="60"/>
      <c r="C24" s="40"/>
      <c r="D24" s="41"/>
      <c r="E24" s="40"/>
      <c r="F24" s="41"/>
      <c r="G24" s="40"/>
      <c r="H24" s="65"/>
      <c r="I24" s="68"/>
    </row>
    <row r="25" spans="2:9">
      <c r="B25" s="60"/>
      <c r="C25" s="40"/>
      <c r="D25" s="41"/>
      <c r="E25" s="40"/>
      <c r="F25" s="41"/>
      <c r="G25" s="40"/>
      <c r="H25" s="65"/>
      <c r="I25" s="68"/>
    </row>
    <row r="26" spans="2:9">
      <c r="B26" s="60"/>
      <c r="C26" s="40"/>
      <c r="D26" s="41"/>
      <c r="E26" s="40"/>
      <c r="F26" s="41"/>
      <c r="G26" s="40"/>
      <c r="H26" s="65"/>
      <c r="I26" s="68"/>
    </row>
    <row r="27" spans="2:9">
      <c r="B27" s="60"/>
      <c r="C27" s="40"/>
      <c r="D27" s="41"/>
      <c r="E27" s="40"/>
      <c r="F27" s="41"/>
      <c r="G27" s="40"/>
      <c r="H27" s="65"/>
      <c r="I27" s="68"/>
    </row>
    <row r="28" spans="2:9">
      <c r="B28" s="60"/>
      <c r="C28" s="40"/>
      <c r="D28" s="41"/>
      <c r="E28" s="40"/>
      <c r="F28" s="41"/>
      <c r="G28" s="40"/>
      <c r="H28" s="65"/>
      <c r="I28" s="68"/>
    </row>
    <row r="29" spans="2:9">
      <c r="B29" s="60"/>
      <c r="C29" s="40"/>
      <c r="D29" s="41"/>
      <c r="E29" s="40"/>
      <c r="F29" s="41"/>
      <c r="G29" s="40"/>
      <c r="H29" s="65"/>
      <c r="I29" s="68"/>
    </row>
    <row r="30" spans="2:9">
      <c r="B30" s="60"/>
      <c r="C30" s="40"/>
      <c r="D30" s="41"/>
      <c r="E30" s="40"/>
      <c r="F30" s="41"/>
      <c r="G30" s="40"/>
      <c r="H30" s="65"/>
      <c r="I30" s="68"/>
    </row>
    <row r="31" spans="2:9" ht="13.8" thickBot="1">
      <c r="B31" s="62"/>
      <c r="C31" s="63"/>
      <c r="D31" s="64"/>
      <c r="E31" s="63"/>
      <c r="F31" s="64"/>
      <c r="G31" s="63"/>
      <c r="H31" s="66"/>
      <c r="I31" s="112"/>
    </row>
    <row r="32" spans="2:9">
      <c r="B32" s="1">
        <f>COUNTA(B5:B31)</f>
        <v>18</v>
      </c>
    </row>
    <row r="33" spans="4:4">
      <c r="D33" s="2"/>
    </row>
  </sheetData>
  <autoFilter ref="B4:I4" xr:uid="{00000000-0001-0000-0900-000000000000}"/>
  <sortState xmlns:xlrd2="http://schemas.microsoft.com/office/spreadsheetml/2017/richdata2" ref="B5:I21">
    <sortCondition descending="1" ref="H5:H21"/>
  </sortState>
  <phoneticPr fontId="0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CE671-DAAE-4D19-B586-B5D03F216465}">
  <dimension ref="A1:AL142"/>
  <sheetViews>
    <sheetView showGridLines="0" topLeftCell="A85" zoomScaleNormal="100" workbookViewId="0">
      <selection activeCell="C92" sqref="C92"/>
    </sheetView>
  </sheetViews>
  <sheetFormatPr baseColWidth="10" defaultColWidth="11.44140625" defaultRowHeight="13.2"/>
  <cols>
    <col min="1" max="1" width="5.6640625" style="1" customWidth="1"/>
    <col min="2" max="2" width="17.33203125" customWidth="1"/>
    <col min="3" max="3" width="27.6640625" style="1" bestFit="1" customWidth="1"/>
    <col min="4" max="4" width="13.5546875" style="1" customWidth="1"/>
    <col min="5" max="5" width="12" customWidth="1"/>
    <col min="6" max="6" width="13.109375" bestFit="1" customWidth="1"/>
    <col min="7" max="7" width="20.5546875" style="1" bestFit="1" customWidth="1"/>
    <col min="8" max="8" width="22.6640625" bestFit="1" customWidth="1"/>
  </cols>
  <sheetData>
    <row r="1" spans="1:9" s="3" customFormat="1" ht="20.25" customHeight="1">
      <c r="A1" s="14"/>
      <c r="B1" s="16"/>
      <c r="C1" s="14"/>
      <c r="D1" s="14"/>
      <c r="G1" s="14"/>
    </row>
    <row r="2" spans="1:9" s="3" customFormat="1" ht="42.75" customHeight="1">
      <c r="A2" s="14"/>
      <c r="B2" s="16"/>
      <c r="C2" s="157" t="str">
        <f>Accueil!B2&amp;"                "&amp;Accueil!B5&amp;"  "&amp;Accueil!B6&amp;"                                Liste Inscrits"&amp;"                        Organisation   "&amp;Accueil!B4</f>
        <v>Challenge Badminton                CHOLET  2024                                Liste Inscrits                        Organisation   CEBPL</v>
      </c>
      <c r="D2" s="157"/>
      <c r="G2" s="14"/>
    </row>
    <row r="3" spans="1:9" s="3" customFormat="1" ht="47.25" customHeight="1">
      <c r="A3" s="14"/>
      <c r="B3" s="16"/>
      <c r="C3" s="157"/>
      <c r="D3" s="157"/>
      <c r="G3" s="14"/>
    </row>
    <row r="4" spans="1:9" s="3" customFormat="1" ht="11.4" customHeight="1" thickBot="1">
      <c r="A4" s="14"/>
      <c r="B4" s="2"/>
      <c r="C4" s="14"/>
      <c r="D4" s="14"/>
      <c r="G4" s="14"/>
    </row>
    <row r="5" spans="1:9" s="3" customFormat="1" ht="13.8" thickBot="1">
      <c r="A5" s="14"/>
      <c r="B5" s="135" t="s">
        <v>237</v>
      </c>
      <c r="C5" s="136" t="s">
        <v>234</v>
      </c>
      <c r="D5" s="135" t="s">
        <v>6</v>
      </c>
      <c r="F5"/>
      <c r="G5" s="143" t="s">
        <v>276</v>
      </c>
      <c r="H5" t="s">
        <v>277</v>
      </c>
      <c r="I5"/>
    </row>
    <row r="6" spans="1:9" s="3" customFormat="1">
      <c r="A6" s="14">
        <v>1</v>
      </c>
      <c r="B6" s="4" t="s">
        <v>116</v>
      </c>
      <c r="C6" s="51" t="s">
        <v>117</v>
      </c>
      <c r="D6" s="11"/>
      <c r="F6"/>
      <c r="G6" s="132" t="s">
        <v>116</v>
      </c>
      <c r="H6" s="170">
        <v>13</v>
      </c>
      <c r="I6"/>
    </row>
    <row r="7" spans="1:9" s="3" customFormat="1">
      <c r="A7" s="14">
        <v>2</v>
      </c>
      <c r="B7" s="4" t="s">
        <v>116</v>
      </c>
      <c r="C7" s="15" t="s">
        <v>118</v>
      </c>
      <c r="D7" s="11"/>
      <c r="F7"/>
      <c r="G7" s="132" t="s">
        <v>107</v>
      </c>
      <c r="H7" s="170">
        <v>5</v>
      </c>
      <c r="I7"/>
    </row>
    <row r="8" spans="1:9" s="3" customFormat="1">
      <c r="A8" s="14">
        <v>3</v>
      </c>
      <c r="B8" s="4" t="s">
        <v>116</v>
      </c>
      <c r="C8" s="15" t="s">
        <v>119</v>
      </c>
      <c r="D8" s="11"/>
      <c r="F8"/>
      <c r="G8" s="132" t="s">
        <v>129</v>
      </c>
      <c r="H8" s="170">
        <v>16</v>
      </c>
      <c r="I8"/>
    </row>
    <row r="9" spans="1:9" s="3" customFormat="1">
      <c r="A9" s="14">
        <v>4</v>
      </c>
      <c r="B9" s="4" t="s">
        <v>116</v>
      </c>
      <c r="C9" s="15" t="s">
        <v>120</v>
      </c>
      <c r="D9" s="11"/>
      <c r="F9"/>
      <c r="G9" s="132" t="s">
        <v>146</v>
      </c>
      <c r="H9" s="170">
        <v>3</v>
      </c>
      <c r="I9"/>
    </row>
    <row r="10" spans="1:9" s="3" customFormat="1">
      <c r="A10" s="14">
        <v>5</v>
      </c>
      <c r="B10" s="4" t="s">
        <v>116</v>
      </c>
      <c r="C10" s="15" t="s">
        <v>121</v>
      </c>
      <c r="D10" s="11"/>
      <c r="F10"/>
      <c r="G10" s="132" t="s">
        <v>9</v>
      </c>
      <c r="H10" s="170">
        <v>5</v>
      </c>
      <c r="I10"/>
    </row>
    <row r="11" spans="1:9" s="3" customFormat="1">
      <c r="A11" s="14">
        <v>6</v>
      </c>
      <c r="B11" s="4" t="s">
        <v>116</v>
      </c>
      <c r="C11" s="15" t="s">
        <v>122</v>
      </c>
      <c r="D11" s="11"/>
      <c r="F11"/>
      <c r="G11" s="132" t="s">
        <v>97</v>
      </c>
      <c r="H11" s="170">
        <v>4</v>
      </c>
      <c r="I11"/>
    </row>
    <row r="12" spans="1:9" s="3" customFormat="1">
      <c r="A12" s="14">
        <v>7</v>
      </c>
      <c r="B12" s="4" t="s">
        <v>116</v>
      </c>
      <c r="C12" s="15" t="s">
        <v>123</v>
      </c>
      <c r="D12" s="11"/>
      <c r="F12"/>
      <c r="G12" s="132" t="s">
        <v>96</v>
      </c>
      <c r="H12" s="170">
        <v>4</v>
      </c>
      <c r="I12"/>
    </row>
    <row r="13" spans="1:9" s="3" customFormat="1">
      <c r="A13" s="14">
        <v>8</v>
      </c>
      <c r="B13" s="4" t="s">
        <v>116</v>
      </c>
      <c r="C13" s="15" t="s">
        <v>124</v>
      </c>
      <c r="D13" s="11"/>
      <c r="F13"/>
      <c r="G13" s="132" t="s">
        <v>11</v>
      </c>
      <c r="H13" s="170">
        <v>16</v>
      </c>
      <c r="I13"/>
    </row>
    <row r="14" spans="1:9" s="3" customFormat="1">
      <c r="A14" s="14">
        <v>9</v>
      </c>
      <c r="B14" s="4" t="s">
        <v>116</v>
      </c>
      <c r="C14" s="15" t="s">
        <v>125</v>
      </c>
      <c r="D14" s="11"/>
      <c r="F14"/>
      <c r="G14" s="132" t="s">
        <v>12</v>
      </c>
      <c r="H14" s="170">
        <v>13</v>
      </c>
      <c r="I14"/>
    </row>
    <row r="15" spans="1:9" s="3" customFormat="1">
      <c r="A15" s="14">
        <v>10</v>
      </c>
      <c r="B15" s="4" t="s">
        <v>116</v>
      </c>
      <c r="C15" s="15" t="s">
        <v>126</v>
      </c>
      <c r="D15" s="11"/>
      <c r="F15"/>
      <c r="G15" s="132" t="s">
        <v>78</v>
      </c>
      <c r="H15" s="170">
        <v>6</v>
      </c>
      <c r="I15"/>
    </row>
    <row r="16" spans="1:9" s="3" customFormat="1">
      <c r="A16" s="14">
        <v>11</v>
      </c>
      <c r="B16" s="4" t="s">
        <v>116</v>
      </c>
      <c r="C16" s="15" t="s">
        <v>239</v>
      </c>
      <c r="D16" s="11"/>
      <c r="F16"/>
      <c r="G16" s="132" t="s">
        <v>13</v>
      </c>
      <c r="H16" s="170">
        <v>1</v>
      </c>
      <c r="I16"/>
    </row>
    <row r="17" spans="1:38" s="3" customFormat="1">
      <c r="A17" s="14">
        <v>12</v>
      </c>
      <c r="B17" s="4" t="s">
        <v>116</v>
      </c>
      <c r="C17" s="15" t="s">
        <v>127</v>
      </c>
      <c r="D17" s="11"/>
      <c r="F17"/>
      <c r="G17" s="132" t="s">
        <v>79</v>
      </c>
      <c r="H17" s="170">
        <v>1</v>
      </c>
      <c r="I17"/>
    </row>
    <row r="18" spans="1:38" s="3" customFormat="1">
      <c r="A18" s="14">
        <v>13</v>
      </c>
      <c r="B18" s="4" t="s">
        <v>116</v>
      </c>
      <c r="C18" s="15" t="s">
        <v>128</v>
      </c>
      <c r="D18" s="11"/>
      <c r="F18"/>
      <c r="G18" s="132" t="s">
        <v>16</v>
      </c>
      <c r="H18" s="170">
        <v>2</v>
      </c>
      <c r="I18"/>
    </row>
    <row r="19" spans="1:38" s="3" customFormat="1">
      <c r="A19" s="14">
        <v>14</v>
      </c>
      <c r="B19" s="4" t="s">
        <v>107</v>
      </c>
      <c r="C19" s="15" t="s">
        <v>150</v>
      </c>
      <c r="D19" s="11"/>
      <c r="F19"/>
      <c r="G19" s="132" t="s">
        <v>14</v>
      </c>
      <c r="H19" s="170">
        <v>2</v>
      </c>
      <c r="I19"/>
    </row>
    <row r="20" spans="1:38" s="3" customFormat="1">
      <c r="A20" s="14">
        <v>15</v>
      </c>
      <c r="B20" s="4" t="s">
        <v>107</v>
      </c>
      <c r="C20" s="15" t="s">
        <v>151</v>
      </c>
      <c r="D20" s="11"/>
      <c r="F20"/>
      <c r="G20" s="132" t="s">
        <v>17</v>
      </c>
      <c r="H20" s="170">
        <v>3</v>
      </c>
      <c r="I20"/>
    </row>
    <row r="21" spans="1:38" s="3" customFormat="1">
      <c r="A21" s="14">
        <v>16</v>
      </c>
      <c r="B21" s="4" t="s">
        <v>107</v>
      </c>
      <c r="C21" s="15" t="s">
        <v>152</v>
      </c>
      <c r="D21" s="11"/>
      <c r="F21"/>
      <c r="G21" s="132" t="s">
        <v>210</v>
      </c>
      <c r="H21" s="170">
        <v>6</v>
      </c>
      <c r="I21"/>
    </row>
    <row r="22" spans="1:38" s="3" customFormat="1">
      <c r="A22" s="14">
        <v>17</v>
      </c>
      <c r="B22" s="4" t="s">
        <v>107</v>
      </c>
      <c r="C22" s="15" t="s">
        <v>153</v>
      </c>
      <c r="D22" s="11"/>
      <c r="F22"/>
      <c r="G22" s="132" t="s">
        <v>18</v>
      </c>
      <c r="H22" s="170">
        <v>8</v>
      </c>
      <c r="I22"/>
    </row>
    <row r="23" spans="1:38" s="3" customFormat="1">
      <c r="A23" s="14">
        <v>18</v>
      </c>
      <c r="B23" s="4" t="s">
        <v>107</v>
      </c>
      <c r="C23" s="15" t="s">
        <v>154</v>
      </c>
      <c r="D23" s="11"/>
      <c r="F23"/>
      <c r="G23" s="132" t="s">
        <v>74</v>
      </c>
      <c r="H23" s="170">
        <v>10</v>
      </c>
    </row>
    <row r="24" spans="1:38" s="3" customFormat="1">
      <c r="A24" s="14">
        <v>19</v>
      </c>
      <c r="B24" s="4" t="s">
        <v>129</v>
      </c>
      <c r="C24" s="15" t="s">
        <v>130</v>
      </c>
      <c r="D24" s="11"/>
      <c r="F24"/>
      <c r="G24" s="132" t="s">
        <v>235</v>
      </c>
      <c r="H24" s="170">
        <v>118</v>
      </c>
    </row>
    <row r="25" spans="1:38" s="3" customFormat="1">
      <c r="A25" s="14">
        <v>20</v>
      </c>
      <c r="B25" s="4" t="s">
        <v>129</v>
      </c>
      <c r="C25" s="15" t="s">
        <v>131</v>
      </c>
      <c r="D25" s="11"/>
      <c r="F25"/>
      <c r="G25"/>
    </row>
    <row r="26" spans="1:38" s="3" customFormat="1">
      <c r="A26" s="14">
        <v>21</v>
      </c>
      <c r="B26" s="4" t="s">
        <v>129</v>
      </c>
      <c r="C26" s="15" t="s">
        <v>132</v>
      </c>
      <c r="D26" s="11"/>
      <c r="F26"/>
      <c r="G26"/>
    </row>
    <row r="27" spans="1:38" s="113" customFormat="1">
      <c r="A27" s="14">
        <v>22</v>
      </c>
      <c r="B27" s="4" t="s">
        <v>129</v>
      </c>
      <c r="C27" s="15" t="s">
        <v>133</v>
      </c>
      <c r="D27" s="11"/>
      <c r="E27" s="3"/>
      <c r="F27"/>
      <c r="G2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113" customFormat="1">
      <c r="A28" s="14">
        <v>23</v>
      </c>
      <c r="B28" s="4" t="s">
        <v>129</v>
      </c>
      <c r="C28" s="15" t="s">
        <v>134</v>
      </c>
      <c r="D28" s="11"/>
      <c r="E28" s="3"/>
      <c r="F28"/>
      <c r="G28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113" customFormat="1">
      <c r="A29" s="14">
        <v>24</v>
      </c>
      <c r="B29" s="4" t="s">
        <v>129</v>
      </c>
      <c r="C29" s="15" t="s">
        <v>135</v>
      </c>
      <c r="D29" s="11"/>
      <c r="E29" s="3"/>
      <c r="F29"/>
      <c r="G2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113" customFormat="1">
      <c r="A30" s="14">
        <v>25</v>
      </c>
      <c r="B30" s="4" t="s">
        <v>129</v>
      </c>
      <c r="C30" s="15" t="s">
        <v>136</v>
      </c>
      <c r="D30" s="11"/>
      <c r="E30" s="3"/>
      <c r="F30"/>
      <c r="G3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113" customFormat="1">
      <c r="A31" s="14">
        <v>26</v>
      </c>
      <c r="B31" s="4" t="s">
        <v>129</v>
      </c>
      <c r="C31" s="15" t="s">
        <v>137</v>
      </c>
      <c r="D31" s="11"/>
      <c r="E31" s="3"/>
      <c r="F31"/>
      <c r="G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113" customFormat="1">
      <c r="A32" s="14">
        <v>27</v>
      </c>
      <c r="B32" s="4" t="s">
        <v>129</v>
      </c>
      <c r="C32" s="15" t="s">
        <v>138</v>
      </c>
      <c r="D32" s="11"/>
      <c r="E32" s="3"/>
      <c r="F32"/>
      <c r="G3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113" customFormat="1">
      <c r="A33" s="14">
        <v>28</v>
      </c>
      <c r="B33" s="4" t="s">
        <v>129</v>
      </c>
      <c r="C33" s="15" t="s">
        <v>139</v>
      </c>
      <c r="D33" s="11"/>
      <c r="E33" s="3"/>
      <c r="F33"/>
      <c r="G3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113" customFormat="1">
      <c r="A34" s="14">
        <v>29</v>
      </c>
      <c r="B34" s="4" t="s">
        <v>129</v>
      </c>
      <c r="C34" s="15" t="s">
        <v>140</v>
      </c>
      <c r="D34" s="11"/>
      <c r="E34" s="3"/>
      <c r="F34"/>
      <c r="G34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113" customFormat="1">
      <c r="A35" s="14">
        <v>30</v>
      </c>
      <c r="B35" s="4" t="s">
        <v>129</v>
      </c>
      <c r="C35" s="15" t="s">
        <v>141</v>
      </c>
      <c r="D35" s="11"/>
      <c r="E35" s="3"/>
      <c r="F35"/>
      <c r="G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113" customFormat="1">
      <c r="A36" s="14">
        <v>31</v>
      </c>
      <c r="B36" s="4" t="s">
        <v>129</v>
      </c>
      <c r="C36" s="15" t="s">
        <v>142</v>
      </c>
      <c r="D36" s="11"/>
      <c r="E36" s="3"/>
      <c r="F36"/>
      <c r="G3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113" customFormat="1">
      <c r="A37" s="14">
        <v>32</v>
      </c>
      <c r="B37" s="4" t="s">
        <v>129</v>
      </c>
      <c r="C37" s="15" t="s">
        <v>143</v>
      </c>
      <c r="D37" s="11"/>
      <c r="E37" s="3"/>
      <c r="F37"/>
      <c r="G37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3" customFormat="1">
      <c r="A38" s="14">
        <v>33</v>
      </c>
      <c r="B38" s="4" t="s">
        <v>129</v>
      </c>
      <c r="C38" s="15" t="s">
        <v>144</v>
      </c>
      <c r="D38" s="11"/>
      <c r="F38"/>
      <c r="G38"/>
    </row>
    <row r="39" spans="1:38" s="3" customFormat="1">
      <c r="A39" s="14">
        <v>34</v>
      </c>
      <c r="B39" s="4" t="s">
        <v>129</v>
      </c>
      <c r="C39" s="15" t="s">
        <v>145</v>
      </c>
      <c r="D39" s="11"/>
      <c r="F39"/>
      <c r="G39"/>
    </row>
    <row r="40" spans="1:38" s="3" customFormat="1">
      <c r="A40" s="14">
        <v>35</v>
      </c>
      <c r="B40" s="4" t="s">
        <v>146</v>
      </c>
      <c r="C40" s="15" t="s">
        <v>147</v>
      </c>
      <c r="D40" s="11"/>
      <c r="F40"/>
      <c r="G40"/>
    </row>
    <row r="41" spans="1:38" s="3" customFormat="1">
      <c r="A41" s="14">
        <v>36</v>
      </c>
      <c r="B41" s="4" t="s">
        <v>146</v>
      </c>
      <c r="C41" s="15" t="s">
        <v>148</v>
      </c>
      <c r="D41" s="11"/>
      <c r="F41"/>
      <c r="G41"/>
    </row>
    <row r="42" spans="1:38" s="3" customFormat="1">
      <c r="A42" s="14">
        <v>37</v>
      </c>
      <c r="B42" s="4" t="s">
        <v>146</v>
      </c>
      <c r="C42" s="15" t="s">
        <v>149</v>
      </c>
      <c r="D42" s="11"/>
      <c r="F42"/>
      <c r="G42"/>
    </row>
    <row r="43" spans="1:38" s="3" customFormat="1">
      <c r="A43" s="14">
        <v>38</v>
      </c>
      <c r="B43" s="4" t="s">
        <v>9</v>
      </c>
      <c r="C43" s="15" t="s">
        <v>155</v>
      </c>
      <c r="D43" s="11"/>
      <c r="F43"/>
      <c r="G43"/>
    </row>
    <row r="44" spans="1:38" s="3" customFormat="1">
      <c r="A44" s="14">
        <v>39</v>
      </c>
      <c r="B44" s="4" t="s">
        <v>9</v>
      </c>
      <c r="C44" s="15" t="s">
        <v>156</v>
      </c>
      <c r="D44" s="11"/>
      <c r="F44"/>
      <c r="G44"/>
    </row>
    <row r="45" spans="1:38" s="3" customFormat="1">
      <c r="A45" s="14">
        <v>40</v>
      </c>
      <c r="B45" s="4" t="s">
        <v>9</v>
      </c>
      <c r="C45" s="15" t="s">
        <v>248</v>
      </c>
      <c r="D45" s="11"/>
      <c r="F45"/>
      <c r="G45"/>
    </row>
    <row r="46" spans="1:38" s="3" customFormat="1">
      <c r="A46" s="14">
        <v>41</v>
      </c>
      <c r="B46" s="4" t="s">
        <v>9</v>
      </c>
      <c r="C46" s="15" t="s">
        <v>157</v>
      </c>
      <c r="D46" s="11"/>
      <c r="F46"/>
      <c r="G46"/>
    </row>
    <row r="47" spans="1:38" s="3" customFormat="1">
      <c r="A47" s="14">
        <v>42</v>
      </c>
      <c r="B47" s="4" t="s">
        <v>9</v>
      </c>
      <c r="C47" s="15" t="s">
        <v>158</v>
      </c>
      <c r="D47" s="11"/>
      <c r="F47"/>
      <c r="G47"/>
    </row>
    <row r="48" spans="1:38" s="3" customFormat="1">
      <c r="A48" s="14">
        <v>43</v>
      </c>
      <c r="B48" s="4" t="s">
        <v>97</v>
      </c>
      <c r="C48" s="15" t="s">
        <v>159</v>
      </c>
      <c r="D48" s="11"/>
      <c r="F48"/>
      <c r="G48"/>
    </row>
    <row r="49" spans="1:7" s="3" customFormat="1">
      <c r="A49" s="14">
        <v>44</v>
      </c>
      <c r="B49" s="4" t="s">
        <v>97</v>
      </c>
      <c r="C49" s="15" t="s">
        <v>160</v>
      </c>
      <c r="D49" s="11"/>
      <c r="F49"/>
      <c r="G49"/>
    </row>
    <row r="50" spans="1:7" s="3" customFormat="1">
      <c r="A50" s="14">
        <v>45</v>
      </c>
      <c r="B50" s="4" t="s">
        <v>97</v>
      </c>
      <c r="C50" s="15" t="s">
        <v>161</v>
      </c>
      <c r="D50" s="11"/>
      <c r="F50"/>
      <c r="G50"/>
    </row>
    <row r="51" spans="1:7" s="3" customFormat="1">
      <c r="A51" s="14">
        <v>46</v>
      </c>
      <c r="B51" s="4" t="s">
        <v>97</v>
      </c>
      <c r="C51" s="15" t="s">
        <v>162</v>
      </c>
      <c r="D51" s="11"/>
      <c r="F51"/>
      <c r="G51"/>
    </row>
    <row r="52" spans="1:7" s="3" customFormat="1">
      <c r="A52" s="14">
        <v>47</v>
      </c>
      <c r="B52" s="4" t="s">
        <v>96</v>
      </c>
      <c r="C52" s="15" t="s">
        <v>163</v>
      </c>
      <c r="D52" s="11"/>
      <c r="F52"/>
      <c r="G52"/>
    </row>
    <row r="53" spans="1:7" s="3" customFormat="1">
      <c r="A53" s="14">
        <v>48</v>
      </c>
      <c r="B53" s="4" t="s">
        <v>96</v>
      </c>
      <c r="C53" s="15" t="s">
        <v>164</v>
      </c>
      <c r="D53" s="11"/>
      <c r="F53"/>
      <c r="G53"/>
    </row>
    <row r="54" spans="1:7" s="3" customFormat="1">
      <c r="A54" s="14">
        <v>49</v>
      </c>
      <c r="B54" s="4" t="s">
        <v>96</v>
      </c>
      <c r="C54" s="15" t="s">
        <v>165</v>
      </c>
      <c r="D54" s="11"/>
      <c r="F54"/>
      <c r="G54"/>
    </row>
    <row r="55" spans="1:7" s="3" customFormat="1">
      <c r="A55" s="14">
        <v>50</v>
      </c>
      <c r="B55" s="4" t="s">
        <v>96</v>
      </c>
      <c r="C55" s="15" t="s">
        <v>166</v>
      </c>
      <c r="D55" s="11"/>
      <c r="F55"/>
      <c r="G55"/>
    </row>
    <row r="56" spans="1:7" s="3" customFormat="1">
      <c r="A56" s="14">
        <v>51</v>
      </c>
      <c r="B56" s="4" t="s">
        <v>11</v>
      </c>
      <c r="C56" s="15" t="s">
        <v>167</v>
      </c>
      <c r="D56" s="11"/>
      <c r="F56"/>
      <c r="G56"/>
    </row>
    <row r="57" spans="1:7" s="3" customFormat="1">
      <c r="A57" s="14">
        <v>52</v>
      </c>
      <c r="B57" s="4" t="s">
        <v>11</v>
      </c>
      <c r="C57" s="15" t="s">
        <v>168</v>
      </c>
      <c r="D57" s="11"/>
      <c r="F57"/>
      <c r="G57"/>
    </row>
    <row r="58" spans="1:7" s="3" customFormat="1">
      <c r="A58" s="14">
        <v>53</v>
      </c>
      <c r="B58" s="4" t="s">
        <v>11</v>
      </c>
      <c r="C58" s="15" t="s">
        <v>169</v>
      </c>
      <c r="D58" s="11"/>
      <c r="F58"/>
      <c r="G58"/>
    </row>
    <row r="59" spans="1:7" s="3" customFormat="1">
      <c r="A59" s="14">
        <v>54</v>
      </c>
      <c r="B59" s="4" t="s">
        <v>11</v>
      </c>
      <c r="C59" s="15" t="s">
        <v>170</v>
      </c>
      <c r="D59" s="11"/>
      <c r="F59"/>
      <c r="G59"/>
    </row>
    <row r="60" spans="1:7" s="3" customFormat="1">
      <c r="A60" s="14">
        <v>55</v>
      </c>
      <c r="B60" s="4" t="s">
        <v>11</v>
      </c>
      <c r="C60" s="15" t="s">
        <v>171</v>
      </c>
      <c r="D60" s="11"/>
      <c r="F60"/>
      <c r="G60"/>
    </row>
    <row r="61" spans="1:7" s="3" customFormat="1">
      <c r="A61" s="14">
        <v>56</v>
      </c>
      <c r="B61" s="4" t="s">
        <v>11</v>
      </c>
      <c r="C61" s="15" t="s">
        <v>172</v>
      </c>
      <c r="D61" s="11"/>
      <c r="F61"/>
      <c r="G61"/>
    </row>
    <row r="62" spans="1:7" s="3" customFormat="1">
      <c r="A62" s="14">
        <v>57</v>
      </c>
      <c r="B62" s="4" t="s">
        <v>11</v>
      </c>
      <c r="C62" s="15" t="s">
        <v>173</v>
      </c>
      <c r="D62" s="11"/>
      <c r="F62"/>
      <c r="G62"/>
    </row>
    <row r="63" spans="1:7" s="3" customFormat="1">
      <c r="A63" s="14">
        <v>58</v>
      </c>
      <c r="B63" s="4" t="s">
        <v>11</v>
      </c>
      <c r="C63" s="15" t="s">
        <v>174</v>
      </c>
      <c r="D63" s="11"/>
      <c r="F63"/>
      <c r="G63"/>
    </row>
    <row r="64" spans="1:7" s="3" customFormat="1">
      <c r="A64" s="14">
        <v>59</v>
      </c>
      <c r="B64" s="4" t="s">
        <v>11</v>
      </c>
      <c r="C64" s="15" t="s">
        <v>175</v>
      </c>
      <c r="D64" s="11"/>
      <c r="F64"/>
      <c r="G64"/>
    </row>
    <row r="65" spans="1:7" s="3" customFormat="1">
      <c r="A65" s="14">
        <v>60</v>
      </c>
      <c r="B65" s="4" t="s">
        <v>11</v>
      </c>
      <c r="C65" s="15" t="s">
        <v>176</v>
      </c>
      <c r="D65" s="11"/>
      <c r="F65"/>
      <c r="G65"/>
    </row>
    <row r="66" spans="1:7" s="3" customFormat="1">
      <c r="A66" s="14">
        <v>61</v>
      </c>
      <c r="B66" s="4" t="s">
        <v>11</v>
      </c>
      <c r="C66" s="15" t="s">
        <v>177</v>
      </c>
      <c r="D66" s="11"/>
      <c r="F66"/>
      <c r="G66"/>
    </row>
    <row r="67" spans="1:7" s="3" customFormat="1">
      <c r="A67" s="14">
        <v>62</v>
      </c>
      <c r="B67" s="4" t="s">
        <v>11</v>
      </c>
      <c r="C67" s="15" t="s">
        <v>178</v>
      </c>
      <c r="D67" s="11"/>
      <c r="E67" s="2"/>
      <c r="F67"/>
      <c r="G67"/>
    </row>
    <row r="68" spans="1:7" s="3" customFormat="1">
      <c r="A68" s="14">
        <v>63</v>
      </c>
      <c r="B68" s="4" t="s">
        <v>11</v>
      </c>
      <c r="C68" s="148" t="s">
        <v>268</v>
      </c>
      <c r="D68" s="11"/>
      <c r="F68"/>
      <c r="G68"/>
    </row>
    <row r="69" spans="1:7" s="3" customFormat="1">
      <c r="A69" s="14">
        <v>64</v>
      </c>
      <c r="B69" s="4" t="s">
        <v>11</v>
      </c>
      <c r="C69" s="15" t="s">
        <v>179</v>
      </c>
      <c r="D69" s="11"/>
      <c r="F69"/>
      <c r="G69"/>
    </row>
    <row r="70" spans="1:7" s="3" customFormat="1">
      <c r="A70" s="14">
        <v>65</v>
      </c>
      <c r="B70" s="4" t="s">
        <v>11</v>
      </c>
      <c r="C70" s="15" t="s">
        <v>180</v>
      </c>
      <c r="D70" s="11"/>
      <c r="F70"/>
      <c r="G70"/>
    </row>
    <row r="71" spans="1:7" s="3" customFormat="1">
      <c r="A71" s="14">
        <v>66</v>
      </c>
      <c r="B71" s="4" t="s">
        <v>11</v>
      </c>
      <c r="C71" s="15" t="s">
        <v>181</v>
      </c>
      <c r="D71" s="11"/>
      <c r="F71"/>
      <c r="G71"/>
    </row>
    <row r="72" spans="1:7" s="3" customFormat="1">
      <c r="A72" s="14">
        <v>67</v>
      </c>
      <c r="B72" s="4" t="s">
        <v>12</v>
      </c>
      <c r="C72" s="15" t="s">
        <v>182</v>
      </c>
      <c r="D72" s="11"/>
      <c r="F72"/>
      <c r="G72"/>
    </row>
    <row r="73" spans="1:7" s="3" customFormat="1">
      <c r="A73" s="14">
        <v>68</v>
      </c>
      <c r="B73" s="4" t="s">
        <v>12</v>
      </c>
      <c r="C73" s="15" t="s">
        <v>183</v>
      </c>
      <c r="D73" s="11"/>
      <c r="F73"/>
      <c r="G73"/>
    </row>
    <row r="74" spans="1:7" s="3" customFormat="1">
      <c r="A74" s="14">
        <v>69</v>
      </c>
      <c r="B74" s="4" t="s">
        <v>12</v>
      </c>
      <c r="C74" s="15" t="s">
        <v>184</v>
      </c>
      <c r="D74" s="11"/>
      <c r="E74" s="2"/>
      <c r="F74"/>
      <c r="G74"/>
    </row>
    <row r="75" spans="1:7" s="3" customFormat="1">
      <c r="A75" s="14">
        <v>70</v>
      </c>
      <c r="B75" s="4" t="s">
        <v>12</v>
      </c>
      <c r="C75" s="15" t="s">
        <v>185</v>
      </c>
      <c r="D75" s="11"/>
      <c r="F75"/>
      <c r="G75"/>
    </row>
    <row r="76" spans="1:7" s="3" customFormat="1">
      <c r="A76" s="14">
        <v>71</v>
      </c>
      <c r="B76" s="4" t="s">
        <v>12</v>
      </c>
      <c r="C76" s="15" t="s">
        <v>186</v>
      </c>
      <c r="D76" s="11"/>
      <c r="F76"/>
      <c r="G76"/>
    </row>
    <row r="77" spans="1:7" s="3" customFormat="1">
      <c r="A77" s="14">
        <v>72</v>
      </c>
      <c r="B77" s="4" t="s">
        <v>12</v>
      </c>
      <c r="C77" s="15" t="s">
        <v>187</v>
      </c>
      <c r="D77" s="11"/>
      <c r="F77"/>
      <c r="G77"/>
    </row>
    <row r="78" spans="1:7" s="3" customFormat="1">
      <c r="A78" s="14">
        <v>73</v>
      </c>
      <c r="B78" s="4" t="s">
        <v>12</v>
      </c>
      <c r="C78" s="15" t="s">
        <v>188</v>
      </c>
      <c r="D78" s="11"/>
      <c r="F78"/>
      <c r="G78"/>
    </row>
    <row r="79" spans="1:7" s="3" customFormat="1">
      <c r="A79" s="14">
        <v>74</v>
      </c>
      <c r="B79" s="4" t="s">
        <v>12</v>
      </c>
      <c r="C79" s="15" t="s">
        <v>189</v>
      </c>
      <c r="D79" s="11"/>
      <c r="F79"/>
      <c r="G79"/>
    </row>
    <row r="80" spans="1:7" s="3" customFormat="1">
      <c r="A80" s="14">
        <v>75</v>
      </c>
      <c r="B80" s="4" t="s">
        <v>12</v>
      </c>
      <c r="C80" s="15" t="s">
        <v>190</v>
      </c>
      <c r="D80" s="11"/>
      <c r="F80"/>
      <c r="G80"/>
    </row>
    <row r="81" spans="1:7" s="3" customFormat="1">
      <c r="A81" s="14">
        <v>76</v>
      </c>
      <c r="B81" s="4" t="s">
        <v>12</v>
      </c>
      <c r="C81" s="15" t="s">
        <v>191</v>
      </c>
      <c r="D81" s="11"/>
      <c r="F81"/>
      <c r="G81"/>
    </row>
    <row r="82" spans="1:7" s="3" customFormat="1">
      <c r="A82" s="14">
        <v>77</v>
      </c>
      <c r="B82" s="4" t="s">
        <v>12</v>
      </c>
      <c r="C82" s="15" t="s">
        <v>192</v>
      </c>
      <c r="D82" s="11"/>
      <c r="F82"/>
      <c r="G82"/>
    </row>
    <row r="83" spans="1:7" s="3" customFormat="1">
      <c r="A83" s="14">
        <v>78</v>
      </c>
      <c r="B83" s="4" t="s">
        <v>12</v>
      </c>
      <c r="C83" s="15" t="s">
        <v>193</v>
      </c>
      <c r="D83" s="11"/>
      <c r="F83"/>
      <c r="G83"/>
    </row>
    <row r="84" spans="1:7" s="3" customFormat="1">
      <c r="A84" s="14">
        <v>79</v>
      </c>
      <c r="B84" s="4" t="s">
        <v>12</v>
      </c>
      <c r="C84" s="15" t="s">
        <v>194</v>
      </c>
      <c r="D84" s="11"/>
      <c r="F84"/>
      <c r="G84"/>
    </row>
    <row r="85" spans="1:7" s="3" customFormat="1">
      <c r="A85" s="14">
        <v>80</v>
      </c>
      <c r="B85" s="4" t="s">
        <v>78</v>
      </c>
      <c r="C85" s="15" t="s">
        <v>195</v>
      </c>
      <c r="D85" s="11"/>
      <c r="F85"/>
      <c r="G85"/>
    </row>
    <row r="86" spans="1:7" s="3" customFormat="1">
      <c r="A86" s="14">
        <v>81</v>
      </c>
      <c r="B86" s="4" t="s">
        <v>78</v>
      </c>
      <c r="C86" s="15" t="s">
        <v>196</v>
      </c>
      <c r="D86" s="11"/>
      <c r="F86"/>
      <c r="G86"/>
    </row>
    <row r="87" spans="1:7" s="3" customFormat="1">
      <c r="A87" s="14">
        <v>82</v>
      </c>
      <c r="B87" s="4" t="s">
        <v>78</v>
      </c>
      <c r="C87" s="15" t="s">
        <v>197</v>
      </c>
      <c r="D87" s="11"/>
      <c r="F87"/>
      <c r="G87"/>
    </row>
    <row r="88" spans="1:7" s="3" customFormat="1">
      <c r="A88" s="14">
        <v>83</v>
      </c>
      <c r="B88" s="4" t="s">
        <v>78</v>
      </c>
      <c r="C88" s="15" t="s">
        <v>198</v>
      </c>
      <c r="D88" s="11"/>
      <c r="F88"/>
      <c r="G88"/>
    </row>
    <row r="89" spans="1:7" s="3" customFormat="1">
      <c r="A89" s="14">
        <v>84</v>
      </c>
      <c r="B89" s="4" t="s">
        <v>78</v>
      </c>
      <c r="C89" s="15" t="s">
        <v>199</v>
      </c>
      <c r="D89" s="11"/>
      <c r="F89"/>
      <c r="G89"/>
    </row>
    <row r="90" spans="1:7" s="3" customFormat="1">
      <c r="A90" s="14">
        <v>85</v>
      </c>
      <c r="B90" s="4" t="s">
        <v>78</v>
      </c>
      <c r="C90" s="15" t="s">
        <v>200</v>
      </c>
      <c r="D90" s="11"/>
      <c r="F90"/>
      <c r="G90"/>
    </row>
    <row r="91" spans="1:7" s="3" customFormat="1">
      <c r="A91" s="14">
        <v>86</v>
      </c>
      <c r="B91" s="4" t="s">
        <v>13</v>
      </c>
      <c r="C91" s="15" t="s">
        <v>201</v>
      </c>
      <c r="D91" s="11"/>
      <c r="F91"/>
      <c r="G91"/>
    </row>
    <row r="92" spans="1:7" s="3" customFormat="1">
      <c r="A92" s="14">
        <v>87</v>
      </c>
      <c r="B92" s="4" t="s">
        <v>79</v>
      </c>
      <c r="C92" s="15" t="s">
        <v>202</v>
      </c>
      <c r="D92" s="11"/>
      <c r="F92"/>
      <c r="G92"/>
    </row>
    <row r="93" spans="1:7" s="3" customFormat="1">
      <c r="A93" s="14">
        <v>88</v>
      </c>
      <c r="B93" s="4" t="s">
        <v>16</v>
      </c>
      <c r="C93" s="15" t="s">
        <v>203</v>
      </c>
      <c r="D93" s="11"/>
      <c r="F93"/>
      <c r="G93"/>
    </row>
    <row r="94" spans="1:7" s="3" customFormat="1">
      <c r="A94" s="14">
        <v>89</v>
      </c>
      <c r="B94" s="4" t="s">
        <v>16</v>
      </c>
      <c r="C94" s="15" t="s">
        <v>204</v>
      </c>
      <c r="D94" s="11"/>
      <c r="F94"/>
      <c r="G94"/>
    </row>
    <row r="95" spans="1:7" s="3" customFormat="1">
      <c r="A95" s="14">
        <v>90</v>
      </c>
      <c r="B95" s="4" t="s">
        <v>14</v>
      </c>
      <c r="C95" s="15" t="s">
        <v>205</v>
      </c>
      <c r="D95" s="11"/>
      <c r="F95"/>
      <c r="G95"/>
    </row>
    <row r="96" spans="1:7" s="3" customFormat="1">
      <c r="A96" s="14">
        <v>91</v>
      </c>
      <c r="B96" s="4" t="s">
        <v>14</v>
      </c>
      <c r="C96" s="15" t="s">
        <v>206</v>
      </c>
      <c r="D96" s="11"/>
      <c r="F96"/>
      <c r="G96"/>
    </row>
    <row r="97" spans="1:7" s="3" customFormat="1">
      <c r="A97" s="14">
        <v>92</v>
      </c>
      <c r="B97" s="4" t="s">
        <v>17</v>
      </c>
      <c r="C97" s="15" t="s">
        <v>207</v>
      </c>
      <c r="D97" s="11"/>
      <c r="F97"/>
      <c r="G97"/>
    </row>
    <row r="98" spans="1:7" s="3" customFormat="1">
      <c r="A98" s="14">
        <v>93</v>
      </c>
      <c r="B98" s="4" t="s">
        <v>17</v>
      </c>
      <c r="C98" s="15" t="s">
        <v>208</v>
      </c>
      <c r="D98" s="11"/>
      <c r="F98"/>
      <c r="G98"/>
    </row>
    <row r="99" spans="1:7" s="3" customFormat="1">
      <c r="A99" s="14">
        <v>94</v>
      </c>
      <c r="B99" s="4" t="s">
        <v>17</v>
      </c>
      <c r="C99" s="15" t="s">
        <v>209</v>
      </c>
      <c r="D99" s="11"/>
      <c r="F99"/>
      <c r="G99"/>
    </row>
    <row r="100" spans="1:7" s="3" customFormat="1">
      <c r="A100" s="14">
        <v>95</v>
      </c>
      <c r="B100" s="4" t="s">
        <v>210</v>
      </c>
      <c r="C100" s="15" t="s">
        <v>211</v>
      </c>
      <c r="D100" s="11"/>
      <c r="F100"/>
      <c r="G100"/>
    </row>
    <row r="101" spans="1:7" s="3" customFormat="1">
      <c r="A101" s="14">
        <v>96</v>
      </c>
      <c r="B101" s="4" t="s">
        <v>210</v>
      </c>
      <c r="C101" s="15" t="s">
        <v>212</v>
      </c>
      <c r="D101" s="11"/>
      <c r="F101"/>
      <c r="G101"/>
    </row>
    <row r="102" spans="1:7" s="3" customFormat="1">
      <c r="A102" s="14">
        <v>97</v>
      </c>
      <c r="B102" s="4" t="s">
        <v>210</v>
      </c>
      <c r="C102" s="15" t="s">
        <v>213</v>
      </c>
      <c r="D102" s="11"/>
      <c r="F102"/>
      <c r="G102"/>
    </row>
    <row r="103" spans="1:7" s="3" customFormat="1">
      <c r="A103" s="14">
        <v>98</v>
      </c>
      <c r="B103" s="4" t="s">
        <v>210</v>
      </c>
      <c r="C103" s="15" t="s">
        <v>214</v>
      </c>
      <c r="D103" s="11"/>
      <c r="F103"/>
      <c r="G103"/>
    </row>
    <row r="104" spans="1:7" s="3" customFormat="1">
      <c r="A104" s="14">
        <v>99</v>
      </c>
      <c r="B104" s="4" t="s">
        <v>210</v>
      </c>
      <c r="C104" s="15" t="s">
        <v>215</v>
      </c>
      <c r="D104" s="11"/>
      <c r="F104"/>
      <c r="G104"/>
    </row>
    <row r="105" spans="1:7" s="3" customFormat="1">
      <c r="A105" s="14">
        <v>100</v>
      </c>
      <c r="B105" s="4" t="s">
        <v>210</v>
      </c>
      <c r="C105" s="15" t="s">
        <v>216</v>
      </c>
      <c r="D105" s="11"/>
      <c r="F105"/>
      <c r="G105"/>
    </row>
    <row r="106" spans="1:7" s="3" customFormat="1">
      <c r="A106" s="14">
        <v>101</v>
      </c>
      <c r="B106" s="4" t="s">
        <v>18</v>
      </c>
      <c r="C106" s="15" t="s">
        <v>217</v>
      </c>
      <c r="D106" s="11"/>
      <c r="F106"/>
      <c r="G106"/>
    </row>
    <row r="107" spans="1:7" s="3" customFormat="1">
      <c r="A107" s="14">
        <v>102</v>
      </c>
      <c r="B107" s="4" t="s">
        <v>18</v>
      </c>
      <c r="C107" s="15" t="s">
        <v>218</v>
      </c>
      <c r="D107" s="11"/>
      <c r="F107"/>
      <c r="G107"/>
    </row>
    <row r="108" spans="1:7" s="3" customFormat="1">
      <c r="A108" s="14">
        <v>103</v>
      </c>
      <c r="B108" s="4" t="s">
        <v>18</v>
      </c>
      <c r="C108" s="15" t="s">
        <v>219</v>
      </c>
      <c r="D108" s="11"/>
      <c r="F108"/>
      <c r="G108"/>
    </row>
    <row r="109" spans="1:7" s="3" customFormat="1">
      <c r="A109" s="14">
        <v>104</v>
      </c>
      <c r="B109" s="4" t="s">
        <v>18</v>
      </c>
      <c r="C109" s="15" t="s">
        <v>220</v>
      </c>
      <c r="D109" s="11"/>
      <c r="F109"/>
      <c r="G109"/>
    </row>
    <row r="110" spans="1:7" s="3" customFormat="1">
      <c r="A110" s="14">
        <v>105</v>
      </c>
      <c r="B110" s="4" t="s">
        <v>18</v>
      </c>
      <c r="C110" s="15" t="s">
        <v>221</v>
      </c>
      <c r="D110" s="11"/>
      <c r="F110"/>
      <c r="G110"/>
    </row>
    <row r="111" spans="1:7" s="3" customFormat="1">
      <c r="A111" s="14">
        <v>106</v>
      </c>
      <c r="B111" s="4" t="s">
        <v>18</v>
      </c>
      <c r="C111" s="15" t="s">
        <v>240</v>
      </c>
      <c r="D111" s="11"/>
      <c r="F111"/>
      <c r="G111"/>
    </row>
    <row r="112" spans="1:7" s="3" customFormat="1">
      <c r="A112" s="14">
        <v>107</v>
      </c>
      <c r="B112" s="4" t="s">
        <v>18</v>
      </c>
      <c r="C112" s="15" t="s">
        <v>222</v>
      </c>
      <c r="D112" s="11"/>
      <c r="F112"/>
      <c r="G112"/>
    </row>
    <row r="113" spans="1:38" s="3" customFormat="1">
      <c r="A113" s="14">
        <v>108</v>
      </c>
      <c r="B113" s="4" t="s">
        <v>18</v>
      </c>
      <c r="C113" s="15" t="s">
        <v>223</v>
      </c>
      <c r="D113" s="11"/>
      <c r="F113"/>
      <c r="G113"/>
    </row>
    <row r="114" spans="1:38" s="3" customFormat="1">
      <c r="A114" s="14">
        <v>109</v>
      </c>
      <c r="B114" s="4" t="s">
        <v>74</v>
      </c>
      <c r="C114" s="15" t="s">
        <v>224</v>
      </c>
      <c r="D114" s="11"/>
      <c r="F114"/>
      <c r="G114"/>
    </row>
    <row r="115" spans="1:38" s="3" customFormat="1">
      <c r="A115" s="14">
        <v>110</v>
      </c>
      <c r="B115" s="4" t="s">
        <v>74</v>
      </c>
      <c r="C115" s="15" t="s">
        <v>225</v>
      </c>
      <c r="D115" s="11"/>
      <c r="F115"/>
      <c r="G115"/>
    </row>
    <row r="116" spans="1:38" s="3" customFormat="1">
      <c r="A116" s="14">
        <v>111</v>
      </c>
      <c r="B116" s="4" t="s">
        <v>74</v>
      </c>
      <c r="C116" s="15" t="s">
        <v>226</v>
      </c>
      <c r="D116" s="11"/>
      <c r="F116"/>
      <c r="G116"/>
    </row>
    <row r="117" spans="1:38" s="3" customFormat="1">
      <c r="A117" s="14">
        <v>112</v>
      </c>
      <c r="B117" s="4" t="s">
        <v>74</v>
      </c>
      <c r="C117" s="15" t="s">
        <v>227</v>
      </c>
      <c r="D117" s="11"/>
      <c r="F117"/>
      <c r="G117"/>
    </row>
    <row r="118" spans="1:38" s="3" customFormat="1">
      <c r="A118" s="14">
        <v>113</v>
      </c>
      <c r="B118" s="4" t="s">
        <v>74</v>
      </c>
      <c r="C118" s="15" t="s">
        <v>228</v>
      </c>
      <c r="D118" s="11"/>
      <c r="F118"/>
      <c r="G118"/>
    </row>
    <row r="119" spans="1:38" s="3" customFormat="1">
      <c r="A119" s="14">
        <v>114</v>
      </c>
      <c r="B119" s="4" t="s">
        <v>74</v>
      </c>
      <c r="C119" s="15" t="s">
        <v>229</v>
      </c>
      <c r="D119" s="11"/>
      <c r="F119"/>
      <c r="G119"/>
    </row>
    <row r="120" spans="1:38" s="3" customFormat="1">
      <c r="A120" s="14">
        <v>115</v>
      </c>
      <c r="B120" s="4" t="s">
        <v>74</v>
      </c>
      <c r="C120" s="15" t="s">
        <v>230</v>
      </c>
      <c r="D120" s="11"/>
      <c r="F120"/>
      <c r="G120"/>
    </row>
    <row r="121" spans="1:38">
      <c r="A121" s="14">
        <v>116</v>
      </c>
      <c r="B121" s="4" t="s">
        <v>74</v>
      </c>
      <c r="C121" s="15" t="s">
        <v>231</v>
      </c>
      <c r="D121" s="11"/>
      <c r="E121" s="3"/>
      <c r="G121"/>
    </row>
    <row r="122" spans="1:38">
      <c r="A122" s="14">
        <v>117</v>
      </c>
      <c r="B122" s="4" t="s">
        <v>74</v>
      </c>
      <c r="C122" s="15" t="s">
        <v>232</v>
      </c>
      <c r="D122" s="11"/>
      <c r="E122" s="3"/>
      <c r="G122"/>
    </row>
    <row r="123" spans="1:38" ht="13.8" thickBot="1">
      <c r="A123" s="14">
        <v>118</v>
      </c>
      <c r="B123" s="7" t="s">
        <v>74</v>
      </c>
      <c r="C123" s="52" t="s">
        <v>233</v>
      </c>
      <c r="D123" s="155"/>
      <c r="E123" s="3"/>
      <c r="G123"/>
    </row>
    <row r="124" spans="1:38">
      <c r="A124" s="14">
        <v>119</v>
      </c>
      <c r="B124" s="156"/>
      <c r="E124" s="3"/>
      <c r="G124"/>
    </row>
    <row r="125" spans="1:38" s="114" customFormat="1">
      <c r="A125" s="14"/>
      <c r="B125"/>
      <c r="C125" s="1"/>
      <c r="D125" s="1"/>
      <c r="E125" s="3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8">
      <c r="A126" s="14"/>
      <c r="B126" s="1">
        <f>COUNTA(B6:B123)</f>
        <v>118</v>
      </c>
      <c r="E126" s="3"/>
      <c r="G126"/>
    </row>
    <row r="127" spans="1:38">
      <c r="A127" s="14"/>
      <c r="E127" s="3"/>
      <c r="G127"/>
    </row>
    <row r="128" spans="1:38">
      <c r="A128" s="14"/>
      <c r="E128" s="3"/>
      <c r="G128"/>
    </row>
    <row r="129" spans="1:7">
      <c r="A129" s="14"/>
      <c r="G129"/>
    </row>
    <row r="130" spans="1:7">
      <c r="A130" s="14"/>
      <c r="G130"/>
    </row>
    <row r="131" spans="1:7">
      <c r="A131" s="14"/>
      <c r="G131"/>
    </row>
    <row r="132" spans="1:7">
      <c r="G132"/>
    </row>
    <row r="133" spans="1:7">
      <c r="G133"/>
    </row>
    <row r="134" spans="1:7">
      <c r="G134"/>
    </row>
    <row r="135" spans="1:7">
      <c r="G135"/>
    </row>
    <row r="136" spans="1:7">
      <c r="G136"/>
    </row>
    <row r="137" spans="1:7">
      <c r="G137"/>
    </row>
    <row r="138" spans="1:7">
      <c r="G138"/>
    </row>
    <row r="139" spans="1:7">
      <c r="G139"/>
    </row>
    <row r="140" spans="1:7">
      <c r="G140"/>
    </row>
    <row r="141" spans="1:7">
      <c r="G141"/>
    </row>
    <row r="142" spans="1:7">
      <c r="G142"/>
    </row>
  </sheetData>
  <autoFilter ref="B5:D124" xr:uid="{394CE671-DAAE-4D19-B586-B5D03F216465}"/>
  <sortState xmlns:xlrd2="http://schemas.microsoft.com/office/spreadsheetml/2017/richdata2" ref="B6:C23">
    <sortCondition ref="B6:B23"/>
    <sortCondition ref="C6:C23"/>
  </sortState>
  <mergeCells count="1">
    <mergeCell ref="C2:D3"/>
  </mergeCells>
  <pageMargins left="0.11811023622047245" right="0.11811023622047245" top="0.35433070866141736" bottom="0.35433070866141736" header="0.31496062992125984" footer="0.31496062992125984"/>
  <pageSetup paperSize="9" scale="9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8B68E-43AC-41DA-9940-03998B1519D1}">
  <dimension ref="A1:D20"/>
  <sheetViews>
    <sheetView showGridLines="0" workbookViewId="0">
      <selection activeCell="G26" sqref="G26"/>
    </sheetView>
  </sheetViews>
  <sheetFormatPr baseColWidth="10" defaultRowHeight="13.2"/>
  <cols>
    <col min="1" max="1" width="19.6640625" bestFit="1" customWidth="1"/>
    <col min="2" max="3" width="21.6640625" bestFit="1" customWidth="1"/>
    <col min="4" max="4" width="42" customWidth="1"/>
  </cols>
  <sheetData>
    <row r="1" spans="1:4">
      <c r="A1" s="115" t="s">
        <v>4</v>
      </c>
      <c r="B1" s="115" t="s">
        <v>30</v>
      </c>
      <c r="C1" s="115" t="s">
        <v>251</v>
      </c>
      <c r="D1" s="115" t="s">
        <v>98</v>
      </c>
    </row>
    <row r="2" spans="1:4">
      <c r="A2" s="103" t="s">
        <v>107</v>
      </c>
      <c r="B2" s="117" t="s">
        <v>150</v>
      </c>
      <c r="C2" s="117" t="s">
        <v>252</v>
      </c>
      <c r="D2" s="118"/>
    </row>
    <row r="3" spans="1:4">
      <c r="A3" s="116" t="s">
        <v>76</v>
      </c>
      <c r="B3" s="144" t="s">
        <v>144</v>
      </c>
      <c r="C3" s="144" t="s">
        <v>253</v>
      </c>
      <c r="D3" s="118" t="s">
        <v>104</v>
      </c>
    </row>
    <row r="4" spans="1:4">
      <c r="A4" s="116" t="s">
        <v>116</v>
      </c>
      <c r="B4" s="117" t="s">
        <v>119</v>
      </c>
      <c r="C4" s="117"/>
      <c r="D4" s="118" t="s">
        <v>99</v>
      </c>
    </row>
    <row r="5" spans="1:4">
      <c r="A5" s="116" t="s">
        <v>71</v>
      </c>
      <c r="B5" s="117" t="s">
        <v>149</v>
      </c>
      <c r="C5" s="117" t="s">
        <v>254</v>
      </c>
      <c r="D5" s="118"/>
    </row>
    <row r="6" spans="1:4">
      <c r="A6" s="103" t="s">
        <v>9</v>
      </c>
      <c r="B6" s="117" t="s">
        <v>157</v>
      </c>
      <c r="C6" s="117"/>
      <c r="D6" s="118"/>
    </row>
    <row r="7" spans="1:4">
      <c r="A7" s="103" t="s">
        <v>97</v>
      </c>
      <c r="B7" s="117" t="s">
        <v>162</v>
      </c>
      <c r="C7" s="117" t="s">
        <v>255</v>
      </c>
      <c r="D7" s="117"/>
    </row>
    <row r="8" spans="1:4">
      <c r="A8" s="103" t="s">
        <v>96</v>
      </c>
      <c r="B8" s="117" t="s">
        <v>164</v>
      </c>
      <c r="C8" s="117" t="s">
        <v>256</v>
      </c>
      <c r="D8" s="118"/>
    </row>
    <row r="9" spans="1:4">
      <c r="A9" s="116" t="s">
        <v>11</v>
      </c>
      <c r="B9" s="117" t="s">
        <v>177</v>
      </c>
      <c r="C9" s="117" t="s">
        <v>257</v>
      </c>
      <c r="D9" s="118" t="s">
        <v>100</v>
      </c>
    </row>
    <row r="10" spans="1:4">
      <c r="A10" s="103" t="s">
        <v>12</v>
      </c>
      <c r="B10" s="117" t="s">
        <v>191</v>
      </c>
      <c r="C10" s="117" t="s">
        <v>258</v>
      </c>
      <c r="D10" t="s">
        <v>101</v>
      </c>
    </row>
    <row r="11" spans="1:4">
      <c r="A11" s="103" t="s">
        <v>78</v>
      </c>
      <c r="B11" s="117" t="s">
        <v>259</v>
      </c>
      <c r="C11" s="117" t="s">
        <v>260</v>
      </c>
      <c r="D11" s="118"/>
    </row>
    <row r="12" spans="1:4">
      <c r="A12" s="103" t="s">
        <v>13</v>
      </c>
      <c r="B12" s="117" t="s">
        <v>201</v>
      </c>
      <c r="C12" s="117" t="s">
        <v>261</v>
      </c>
      <c r="D12" s="117" t="s">
        <v>102</v>
      </c>
    </row>
    <row r="13" spans="1:4">
      <c r="A13" s="116" t="s">
        <v>79</v>
      </c>
      <c r="B13" s="117" t="s">
        <v>202</v>
      </c>
      <c r="C13" s="117" t="s">
        <v>262</v>
      </c>
      <c r="D13" s="117"/>
    </row>
    <row r="14" spans="1:4">
      <c r="A14" s="103" t="s">
        <v>16</v>
      </c>
      <c r="B14" s="117" t="s">
        <v>203</v>
      </c>
      <c r="C14" s="117" t="s">
        <v>263</v>
      </c>
      <c r="D14" s="117" t="s">
        <v>103</v>
      </c>
    </row>
    <row r="15" spans="1:4">
      <c r="A15" s="103" t="s">
        <v>14</v>
      </c>
      <c r="B15" s="117" t="s">
        <v>206</v>
      </c>
      <c r="C15" s="117" t="s">
        <v>264</v>
      </c>
      <c r="D15" s="118" t="s">
        <v>106</v>
      </c>
    </row>
    <row r="16" spans="1:4">
      <c r="A16" s="116" t="s">
        <v>17</v>
      </c>
      <c r="B16" s="117" t="s">
        <v>208</v>
      </c>
      <c r="C16" s="117" t="s">
        <v>265</v>
      </c>
      <c r="D16" s="117"/>
    </row>
    <row r="17" spans="1:4">
      <c r="A17" s="116" t="s">
        <v>75</v>
      </c>
      <c r="B17" s="117" t="s">
        <v>213</v>
      </c>
      <c r="C17" s="117" t="s">
        <v>266</v>
      </c>
      <c r="D17" s="117" t="s">
        <v>105</v>
      </c>
    </row>
    <row r="18" spans="1:4">
      <c r="A18" s="116" t="s">
        <v>18</v>
      </c>
      <c r="B18" s="117" t="s">
        <v>217</v>
      </c>
      <c r="C18" s="117"/>
      <c r="D18" s="118"/>
    </row>
    <row r="19" spans="1:4">
      <c r="A19" s="116" t="s">
        <v>74</v>
      </c>
      <c r="B19" s="117" t="s">
        <v>225</v>
      </c>
      <c r="C19" s="117" t="s">
        <v>267</v>
      </c>
      <c r="D19" s="118"/>
    </row>
    <row r="20" spans="1:4">
      <c r="A20" s="76">
        <f>COUNTA(A2:A19)</f>
        <v>18</v>
      </c>
      <c r="B20" s="76"/>
      <c r="C20" s="76"/>
    </row>
  </sheetData>
  <autoFilter ref="A1:D19" xr:uid="{4AF8B68E-43AC-41DA-9940-03998B1519D1}"/>
  <sortState xmlns:xlrd2="http://schemas.microsoft.com/office/spreadsheetml/2017/richdata2" ref="A2:D19">
    <sortCondition ref="A2:A19"/>
  </sortState>
  <hyperlinks>
    <hyperlink ref="D4" r:id="rId1" xr:uid="{008FA53A-450B-4C67-BBD4-FB9A36618A61}"/>
    <hyperlink ref="D9" r:id="rId2" xr:uid="{586AA5D2-63AC-41E8-8A65-42507D880AF1}"/>
    <hyperlink ref="D3" r:id="rId3" xr:uid="{4F7E3BF8-6E76-4BEC-AB7B-CC1E76F79DF9}"/>
    <hyperlink ref="D15" r:id="rId4" xr:uid="{17D95B44-1C6D-4C63-9CC8-02BD9D246E2C}"/>
  </hyperlink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837E-06FA-4E70-8301-8D1FCC8F6535}">
  <dimension ref="E3:K13"/>
  <sheetViews>
    <sheetView showGridLines="0" workbookViewId="0">
      <selection activeCell="C34" sqref="C34"/>
    </sheetView>
  </sheetViews>
  <sheetFormatPr baseColWidth="10" defaultColWidth="11.44140625" defaultRowHeight="13.2"/>
  <cols>
    <col min="4" max="4" width="6.33203125" customWidth="1"/>
    <col min="5" max="5" width="20.5546875" customWidth="1"/>
    <col min="6" max="6" width="8" customWidth="1"/>
    <col min="8" max="8" width="14" style="91" customWidth="1"/>
  </cols>
  <sheetData>
    <row r="3" spans="5:11" ht="13.8" thickBot="1"/>
    <row r="4" spans="5:11" ht="13.8" thickBot="1">
      <c r="E4" s="57" t="s">
        <v>19</v>
      </c>
      <c r="F4" s="57" t="s">
        <v>20</v>
      </c>
      <c r="I4" s="137" t="s">
        <v>61</v>
      </c>
      <c r="J4" s="137" t="s">
        <v>62</v>
      </c>
      <c r="K4" s="137" t="s">
        <v>63</v>
      </c>
    </row>
    <row r="5" spans="5:11">
      <c r="E5" s="49" t="s">
        <v>21</v>
      </c>
      <c r="F5" s="49">
        <v>8</v>
      </c>
      <c r="H5" s="92" t="s">
        <v>64</v>
      </c>
      <c r="I5" s="86">
        <v>15</v>
      </c>
      <c r="J5" s="86">
        <v>11</v>
      </c>
      <c r="K5" s="86">
        <v>7</v>
      </c>
    </row>
    <row r="6" spans="5:11">
      <c r="E6" s="49" t="s">
        <v>22</v>
      </c>
      <c r="F6" s="49">
        <v>7</v>
      </c>
      <c r="H6" s="92" t="s">
        <v>65</v>
      </c>
      <c r="I6" s="86">
        <v>14</v>
      </c>
      <c r="J6" s="86">
        <v>10</v>
      </c>
      <c r="K6" s="86">
        <v>6</v>
      </c>
    </row>
    <row r="7" spans="5:11">
      <c r="E7" s="49" t="s">
        <v>23</v>
      </c>
      <c r="F7" s="49">
        <v>6</v>
      </c>
      <c r="H7" s="92" t="s">
        <v>23</v>
      </c>
      <c r="I7" s="86">
        <v>13</v>
      </c>
      <c r="J7" s="86">
        <v>9</v>
      </c>
      <c r="K7" s="86">
        <v>5</v>
      </c>
    </row>
    <row r="8" spans="5:11">
      <c r="E8" s="49" t="s">
        <v>24</v>
      </c>
      <c r="F8" s="49">
        <v>5</v>
      </c>
      <c r="H8" s="92" t="s">
        <v>24</v>
      </c>
      <c r="I8" s="86">
        <v>12</v>
      </c>
      <c r="J8" s="86">
        <v>8</v>
      </c>
      <c r="K8" s="86">
        <v>4</v>
      </c>
    </row>
    <row r="9" spans="5:11">
      <c r="E9" s="49" t="s">
        <v>25</v>
      </c>
      <c r="F9" s="49">
        <v>4</v>
      </c>
      <c r="H9" s="93" t="s">
        <v>66</v>
      </c>
      <c r="I9" s="86">
        <v>9</v>
      </c>
      <c r="J9" s="86">
        <v>5</v>
      </c>
      <c r="K9" s="86">
        <v>3</v>
      </c>
    </row>
    <row r="10" spans="5:11">
      <c r="E10" s="49" t="s">
        <v>26</v>
      </c>
      <c r="F10" s="49">
        <v>3</v>
      </c>
      <c r="H10" s="93" t="s">
        <v>67</v>
      </c>
      <c r="I10" s="86">
        <v>8</v>
      </c>
      <c r="J10" s="86">
        <v>4</v>
      </c>
      <c r="K10" s="86">
        <v>2</v>
      </c>
    </row>
    <row r="11" spans="5:11">
      <c r="E11" s="49" t="s">
        <v>27</v>
      </c>
      <c r="F11" s="49">
        <v>2</v>
      </c>
      <c r="H11" s="94" t="s">
        <v>68</v>
      </c>
      <c r="I11" s="86">
        <v>1</v>
      </c>
      <c r="J11" s="86">
        <v>1</v>
      </c>
      <c r="K11" s="86">
        <v>1</v>
      </c>
    </row>
    <row r="12" spans="5:11">
      <c r="E12" s="49"/>
      <c r="F12" s="49"/>
      <c r="H12" s="95"/>
    </row>
    <row r="13" spans="5:11">
      <c r="E13" s="49" t="s">
        <v>28</v>
      </c>
      <c r="F13" s="49">
        <v>1</v>
      </c>
      <c r="H13" s="95"/>
    </row>
  </sheetData>
  <pageMargins left="0.31496062992125984" right="0.31496062992125984" top="0.74803149606299213" bottom="0.74803149606299213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2"/>
  <sheetViews>
    <sheetView showGridLines="0" zoomScale="90" zoomScaleNormal="90" workbookViewId="0">
      <selection activeCell="L29" sqref="L29"/>
    </sheetView>
  </sheetViews>
  <sheetFormatPr baseColWidth="10" defaultColWidth="11.44140625" defaultRowHeight="13.2"/>
  <cols>
    <col min="1" max="1" width="6.5546875" customWidth="1"/>
    <col min="2" max="2" width="19" customWidth="1"/>
    <col min="3" max="3" width="26.5546875" customWidth="1"/>
    <col min="4" max="4" width="12.5546875" hidden="1" customWidth="1"/>
    <col min="8" max="8" width="0" hidden="1" customWidth="1"/>
    <col min="9" max="9" width="7.109375" customWidth="1"/>
    <col min="10" max="10" width="8.109375" customWidth="1"/>
  </cols>
  <sheetData>
    <row r="1" spans="1:15" s="3" customFormat="1" ht="20.25" customHeight="1">
      <c r="B1" s="120"/>
    </row>
    <row r="2" spans="1:15" s="3" customFormat="1" ht="42.75" customHeight="1">
      <c r="B2" s="3" t="s">
        <v>29</v>
      </c>
      <c r="C2" s="157" t="str">
        <f>Accueil!B2&amp;"                            "&amp;Accueil!B5&amp;"  "&amp;Accueil!B6&amp;"                                          Simples Dame"</f>
        <v>Challenge Badminton                            CHOLET  2024                                          Simples Dame</v>
      </c>
      <c r="D2" s="157"/>
      <c r="E2" s="157"/>
      <c r="F2" s="157"/>
      <c r="L2" s="157" t="str">
        <f>Accueil!B2&amp;"                                                           "&amp;Accueil!B5&amp;"  "&amp;Accueil!B6&amp;"                                           Podiums  Simples   Dame"</f>
        <v>Challenge Badminton                                                           CHOLET  2024                                           Podiums  Simples   Dame</v>
      </c>
      <c r="M2" s="157"/>
      <c r="N2" s="157"/>
      <c r="O2" s="157"/>
    </row>
    <row r="3" spans="1:15" s="3" customFormat="1" ht="47.25" customHeight="1">
      <c r="C3" s="157"/>
      <c r="D3" s="157"/>
      <c r="E3" s="157"/>
      <c r="F3" s="157"/>
      <c r="L3" s="157"/>
      <c r="M3" s="157"/>
      <c r="N3" s="157"/>
      <c r="O3" s="157"/>
    </row>
    <row r="4" spans="1:15" s="3" customFormat="1">
      <c r="B4" s="158"/>
      <c r="C4" s="158"/>
      <c r="D4" s="158"/>
      <c r="E4" s="158"/>
      <c r="F4" s="158"/>
      <c r="G4" s="158"/>
      <c r="H4" s="158"/>
    </row>
    <row r="5" spans="1:15" s="3" customFormat="1" ht="13.8" thickBot="1"/>
    <row r="6" spans="1:15" s="3" customFormat="1" ht="27.75" customHeight="1" thickBot="1">
      <c r="A6" s="14"/>
      <c r="B6" s="58" t="s">
        <v>4</v>
      </c>
      <c r="C6" s="58" t="s">
        <v>234</v>
      </c>
      <c r="D6" s="58" t="s">
        <v>6</v>
      </c>
      <c r="E6" s="58" t="s">
        <v>20</v>
      </c>
      <c r="F6" s="58" t="s">
        <v>80</v>
      </c>
      <c r="G6" s="124" t="s">
        <v>114</v>
      </c>
      <c r="H6" s="58" t="s">
        <v>6</v>
      </c>
    </row>
    <row r="7" spans="1:15" s="3" customFormat="1" ht="12.9" customHeight="1">
      <c r="A7" s="14">
        <v>1</v>
      </c>
      <c r="B7" s="4" t="s">
        <v>96</v>
      </c>
      <c r="C7" s="5" t="s">
        <v>166</v>
      </c>
      <c r="D7" s="88" t="s">
        <v>69</v>
      </c>
      <c r="E7" s="17">
        <v>15</v>
      </c>
      <c r="F7" s="123">
        <v>1</v>
      </c>
      <c r="G7" s="17">
        <v>1</v>
      </c>
      <c r="H7" s="17"/>
    </row>
    <row r="8" spans="1:15" s="3" customFormat="1">
      <c r="A8" s="14">
        <v>2</v>
      </c>
      <c r="B8" s="4" t="s">
        <v>13</v>
      </c>
      <c r="C8" s="5" t="s">
        <v>201</v>
      </c>
      <c r="D8" s="11" t="s">
        <v>77</v>
      </c>
      <c r="E8" s="17">
        <v>14</v>
      </c>
      <c r="F8" s="123">
        <v>1</v>
      </c>
      <c r="G8" s="17">
        <v>2</v>
      </c>
      <c r="H8" s="17"/>
    </row>
    <row r="9" spans="1:15" s="3" customFormat="1" ht="12.6" customHeight="1">
      <c r="A9" s="14">
        <v>3</v>
      </c>
      <c r="B9" s="8" t="s">
        <v>116</v>
      </c>
      <c r="C9" s="9" t="s">
        <v>122</v>
      </c>
      <c r="D9" s="88" t="s">
        <v>15</v>
      </c>
      <c r="E9" s="17">
        <v>13</v>
      </c>
      <c r="F9" s="123">
        <v>1</v>
      </c>
      <c r="G9" s="17">
        <v>3</v>
      </c>
      <c r="H9" s="17"/>
    </row>
    <row r="10" spans="1:15" s="3" customFormat="1">
      <c r="A10" s="14">
        <v>4</v>
      </c>
      <c r="B10" s="101" t="s">
        <v>107</v>
      </c>
      <c r="C10" s="97" t="s">
        <v>151</v>
      </c>
      <c r="D10" s="11" t="s">
        <v>10</v>
      </c>
      <c r="E10" s="17">
        <v>12</v>
      </c>
      <c r="F10" s="123">
        <v>1</v>
      </c>
      <c r="G10" s="17">
        <v>4</v>
      </c>
      <c r="H10" s="17"/>
    </row>
    <row r="11" spans="1:15" s="3" customFormat="1" ht="12.6" customHeight="1">
      <c r="A11" s="14">
        <v>5</v>
      </c>
      <c r="B11" s="4" t="s">
        <v>11</v>
      </c>
      <c r="C11" s="5" t="s">
        <v>170</v>
      </c>
      <c r="D11" s="88" t="s">
        <v>73</v>
      </c>
      <c r="E11" s="17">
        <v>1</v>
      </c>
      <c r="F11" s="17">
        <v>1</v>
      </c>
      <c r="G11" s="17">
        <v>5</v>
      </c>
      <c r="H11" s="17"/>
    </row>
    <row r="12" spans="1:15" s="3" customFormat="1" ht="12.9" customHeight="1">
      <c r="A12" s="14">
        <v>6</v>
      </c>
      <c r="B12" s="8" t="s">
        <v>11</v>
      </c>
      <c r="C12" s="9" t="s">
        <v>172</v>
      </c>
      <c r="D12" s="11" t="s">
        <v>8</v>
      </c>
      <c r="E12" s="17">
        <v>1</v>
      </c>
      <c r="F12" s="17">
        <v>1</v>
      </c>
      <c r="G12" s="17">
        <v>5</v>
      </c>
      <c r="H12" s="17"/>
    </row>
    <row r="13" spans="1:15" s="3" customFormat="1">
      <c r="A13" s="14">
        <v>7</v>
      </c>
      <c r="B13" s="4" t="s">
        <v>11</v>
      </c>
      <c r="C13" s="5" t="s">
        <v>176</v>
      </c>
      <c r="D13" s="11" t="s">
        <v>77</v>
      </c>
      <c r="E13" s="17">
        <v>1</v>
      </c>
      <c r="F13" s="17">
        <v>1</v>
      </c>
      <c r="G13" s="17">
        <v>5</v>
      </c>
      <c r="H13" s="17"/>
    </row>
    <row r="14" spans="1:15" s="3" customFormat="1">
      <c r="A14" s="14">
        <v>8</v>
      </c>
      <c r="B14" s="4" t="s">
        <v>107</v>
      </c>
      <c r="C14" s="5" t="s">
        <v>153</v>
      </c>
      <c r="D14" s="88" t="s">
        <v>10</v>
      </c>
      <c r="E14" s="17">
        <v>1</v>
      </c>
      <c r="F14" s="17">
        <v>1</v>
      </c>
      <c r="G14" s="17">
        <v>5</v>
      </c>
      <c r="H14" s="17"/>
    </row>
    <row r="15" spans="1:15" s="3" customFormat="1" ht="12.75" customHeight="1">
      <c r="A15" s="14">
        <v>9</v>
      </c>
      <c r="B15" s="101" t="s">
        <v>210</v>
      </c>
      <c r="C15" s="97" t="s">
        <v>212</v>
      </c>
      <c r="D15" s="98" t="s">
        <v>77</v>
      </c>
      <c r="E15" s="17">
        <v>11</v>
      </c>
      <c r="F15" s="123">
        <v>2</v>
      </c>
      <c r="G15" s="17">
        <v>1</v>
      </c>
      <c r="H15" s="17"/>
    </row>
    <row r="16" spans="1:15" s="3" customFormat="1" ht="12.75" customHeight="1">
      <c r="A16" s="14">
        <v>10</v>
      </c>
      <c r="B16" s="4" t="s">
        <v>129</v>
      </c>
      <c r="C16" s="5" t="s">
        <v>142</v>
      </c>
      <c r="D16" s="11" t="s">
        <v>10</v>
      </c>
      <c r="E16" s="17">
        <v>10</v>
      </c>
      <c r="F16" s="123">
        <v>2</v>
      </c>
      <c r="G16" s="17">
        <v>2</v>
      </c>
      <c r="H16" s="17"/>
    </row>
    <row r="17" spans="1:8" s="3" customFormat="1" ht="12.9" customHeight="1">
      <c r="A17" s="14">
        <v>11</v>
      </c>
      <c r="B17" s="101" t="s">
        <v>129</v>
      </c>
      <c r="C17" s="97" t="s">
        <v>140</v>
      </c>
      <c r="D17" s="88" t="s">
        <v>10</v>
      </c>
      <c r="E17" s="17">
        <v>9</v>
      </c>
      <c r="F17" s="123">
        <v>2</v>
      </c>
      <c r="G17" s="17">
        <v>3</v>
      </c>
      <c r="H17" s="17"/>
    </row>
    <row r="18" spans="1:8" s="3" customFormat="1">
      <c r="A18" s="14">
        <v>12</v>
      </c>
      <c r="B18" s="101" t="s">
        <v>97</v>
      </c>
      <c r="C18" s="97" t="s">
        <v>160</v>
      </c>
      <c r="D18" s="11" t="s">
        <v>8</v>
      </c>
      <c r="E18" s="17">
        <v>8</v>
      </c>
      <c r="F18" s="123">
        <v>2</v>
      </c>
      <c r="G18" s="17">
        <v>4</v>
      </c>
      <c r="H18" s="17"/>
    </row>
    <row r="19" spans="1:8" s="3" customFormat="1">
      <c r="A19" s="14">
        <v>13</v>
      </c>
      <c r="B19" s="4" t="s">
        <v>116</v>
      </c>
      <c r="C19" s="5" t="s">
        <v>121</v>
      </c>
      <c r="D19" s="88" t="s">
        <v>15</v>
      </c>
      <c r="E19" s="17">
        <v>5</v>
      </c>
      <c r="F19" s="123">
        <v>2</v>
      </c>
      <c r="G19" s="17">
        <v>5</v>
      </c>
      <c r="H19" s="17"/>
    </row>
    <row r="20" spans="1:8" s="3" customFormat="1" ht="12.6" customHeight="1">
      <c r="A20" s="14">
        <v>14</v>
      </c>
      <c r="B20" s="4" t="s">
        <v>11</v>
      </c>
      <c r="C20" s="5" t="s">
        <v>268</v>
      </c>
      <c r="D20" s="11" t="s">
        <v>77</v>
      </c>
      <c r="E20" s="17">
        <v>5</v>
      </c>
      <c r="F20" s="123">
        <v>2</v>
      </c>
      <c r="G20" s="17">
        <v>6</v>
      </c>
      <c r="H20" s="17"/>
    </row>
    <row r="21" spans="1:8" s="3" customFormat="1" ht="12.75" customHeight="1">
      <c r="A21" s="14">
        <v>15</v>
      </c>
      <c r="B21" s="4" t="s">
        <v>11</v>
      </c>
      <c r="C21" s="5" t="s">
        <v>179</v>
      </c>
      <c r="D21" s="11" t="s">
        <v>72</v>
      </c>
      <c r="E21" s="17">
        <v>5</v>
      </c>
      <c r="F21" s="123">
        <v>2</v>
      </c>
      <c r="G21" s="17">
        <v>7</v>
      </c>
      <c r="H21" s="17"/>
    </row>
    <row r="22" spans="1:8" s="3" customFormat="1" ht="12.75" customHeight="1">
      <c r="A22" s="14">
        <v>16</v>
      </c>
      <c r="B22" s="101" t="s">
        <v>74</v>
      </c>
      <c r="C22" s="97" t="s">
        <v>224</v>
      </c>
      <c r="D22" s="88" t="s">
        <v>77</v>
      </c>
      <c r="E22" s="17">
        <v>5</v>
      </c>
      <c r="F22" s="123">
        <v>2</v>
      </c>
      <c r="G22" s="17">
        <v>8</v>
      </c>
      <c r="H22" s="17"/>
    </row>
    <row r="23" spans="1:8" s="3" customFormat="1">
      <c r="A23" s="14">
        <v>17</v>
      </c>
      <c r="B23" s="101" t="s">
        <v>97</v>
      </c>
      <c r="C23" s="97" t="s">
        <v>161</v>
      </c>
      <c r="D23" s="98" t="s">
        <v>77</v>
      </c>
      <c r="E23" s="17">
        <v>4</v>
      </c>
      <c r="F23" s="123">
        <v>2</v>
      </c>
      <c r="G23" s="17">
        <v>9</v>
      </c>
      <c r="H23" s="17"/>
    </row>
    <row r="24" spans="1:8" s="3" customFormat="1" ht="12.75" customHeight="1">
      <c r="A24" s="14">
        <v>18</v>
      </c>
      <c r="B24" s="4" t="s">
        <v>74</v>
      </c>
      <c r="C24" s="5" t="s">
        <v>225</v>
      </c>
      <c r="D24" s="11" t="s">
        <v>77</v>
      </c>
      <c r="E24" s="17">
        <v>4</v>
      </c>
      <c r="F24" s="123">
        <v>2</v>
      </c>
      <c r="G24" s="17">
        <v>10</v>
      </c>
      <c r="H24" s="17"/>
    </row>
    <row r="25" spans="1:8" s="3" customFormat="1" ht="12.75" customHeight="1">
      <c r="A25" s="14">
        <v>19</v>
      </c>
      <c r="B25" s="4" t="s">
        <v>116</v>
      </c>
      <c r="C25" s="5" t="s">
        <v>117</v>
      </c>
      <c r="D25" s="11" t="s">
        <v>15</v>
      </c>
      <c r="E25" s="17">
        <v>1</v>
      </c>
      <c r="F25" s="17">
        <v>2</v>
      </c>
      <c r="G25" s="17">
        <v>11</v>
      </c>
      <c r="H25" s="17"/>
    </row>
    <row r="26" spans="1:8" s="3" customFormat="1">
      <c r="A26" s="14">
        <v>20</v>
      </c>
      <c r="B26" s="4" t="s">
        <v>129</v>
      </c>
      <c r="C26" s="5" t="s">
        <v>133</v>
      </c>
      <c r="D26" s="88" t="s">
        <v>15</v>
      </c>
      <c r="E26" s="17">
        <v>1</v>
      </c>
      <c r="F26" s="17">
        <v>2</v>
      </c>
      <c r="G26" s="17">
        <v>12</v>
      </c>
      <c r="H26" s="17"/>
    </row>
    <row r="27" spans="1:8" s="3" customFormat="1" ht="12.75" customHeight="1">
      <c r="A27" s="14">
        <v>21</v>
      </c>
      <c r="B27" s="4" t="s">
        <v>96</v>
      </c>
      <c r="C27" s="5" t="s">
        <v>163</v>
      </c>
      <c r="D27" s="11" t="s">
        <v>8</v>
      </c>
      <c r="E27" s="17">
        <v>1</v>
      </c>
      <c r="F27" s="17">
        <v>2</v>
      </c>
      <c r="G27" s="17">
        <v>13</v>
      </c>
      <c r="H27" s="17"/>
    </row>
    <row r="28" spans="1:8" s="3" customFormat="1" ht="12.75" customHeight="1">
      <c r="A28" s="14">
        <v>22</v>
      </c>
      <c r="B28" s="10" t="s">
        <v>96</v>
      </c>
      <c r="C28" s="5" t="s">
        <v>164</v>
      </c>
      <c r="D28" s="88" t="s">
        <v>70</v>
      </c>
      <c r="E28" s="17">
        <v>1</v>
      </c>
      <c r="F28" s="17">
        <v>2</v>
      </c>
      <c r="G28" s="17">
        <v>14</v>
      </c>
      <c r="H28" s="17"/>
    </row>
    <row r="29" spans="1:8" s="3" customFormat="1">
      <c r="A29" s="14">
        <v>23</v>
      </c>
      <c r="B29" s="99" t="s">
        <v>12</v>
      </c>
      <c r="C29" s="97" t="s">
        <v>185</v>
      </c>
      <c r="D29" s="88" t="s">
        <v>77</v>
      </c>
      <c r="E29" s="17">
        <v>1</v>
      </c>
      <c r="F29" s="17">
        <v>2</v>
      </c>
      <c r="G29" s="17">
        <v>15</v>
      </c>
      <c r="H29" s="17"/>
    </row>
    <row r="30" spans="1:8" s="3" customFormat="1" ht="12.75" customHeight="1">
      <c r="A30" s="14">
        <v>24</v>
      </c>
      <c r="B30" s="99" t="s">
        <v>12</v>
      </c>
      <c r="C30" s="97" t="s">
        <v>186</v>
      </c>
      <c r="D30" s="11" t="s">
        <v>8</v>
      </c>
      <c r="E30" s="17">
        <v>1</v>
      </c>
      <c r="F30" s="17">
        <v>2</v>
      </c>
      <c r="G30" s="17">
        <v>16</v>
      </c>
      <c r="H30" s="17"/>
    </row>
    <row r="31" spans="1:8" s="3" customFormat="1" ht="12.75" customHeight="1">
      <c r="A31" s="14">
        <v>25</v>
      </c>
      <c r="B31" s="10" t="s">
        <v>78</v>
      </c>
      <c r="C31" s="5" t="s">
        <v>195</v>
      </c>
      <c r="D31" s="11" t="s">
        <v>77</v>
      </c>
      <c r="E31" s="17">
        <v>1</v>
      </c>
      <c r="F31" s="17">
        <v>2</v>
      </c>
      <c r="G31" s="17">
        <v>17</v>
      </c>
      <c r="H31" s="17"/>
    </row>
    <row r="32" spans="1:8" s="3" customFormat="1">
      <c r="A32" s="14">
        <v>26</v>
      </c>
      <c r="B32" s="10" t="s">
        <v>78</v>
      </c>
      <c r="C32" s="5" t="s">
        <v>198</v>
      </c>
      <c r="D32" s="11" t="s">
        <v>8</v>
      </c>
      <c r="E32" s="17">
        <v>1</v>
      </c>
      <c r="F32" s="17">
        <v>2</v>
      </c>
      <c r="G32" s="17">
        <v>18</v>
      </c>
      <c r="H32" s="17"/>
    </row>
    <row r="33" spans="1:9" s="3" customFormat="1">
      <c r="A33" s="14">
        <v>27</v>
      </c>
      <c r="B33" s="99" t="s">
        <v>78</v>
      </c>
      <c r="C33" s="97" t="s">
        <v>200</v>
      </c>
      <c r="D33" s="11" t="s">
        <v>77</v>
      </c>
      <c r="E33" s="17">
        <v>1</v>
      </c>
      <c r="F33" s="17">
        <v>2</v>
      </c>
      <c r="G33" s="17">
        <v>19</v>
      </c>
      <c r="H33" s="17"/>
    </row>
    <row r="34" spans="1:9" s="3" customFormat="1">
      <c r="A34" s="14">
        <v>28</v>
      </c>
      <c r="B34" s="10"/>
      <c r="C34" s="5"/>
      <c r="D34" s="11" t="s">
        <v>72</v>
      </c>
      <c r="E34" s="17"/>
      <c r="F34" s="17"/>
      <c r="G34" s="17"/>
      <c r="H34" s="17"/>
    </row>
    <row r="35" spans="1:9" s="3" customFormat="1">
      <c r="A35" s="14">
        <v>29</v>
      </c>
      <c r="B35" s="10"/>
      <c r="C35" s="5"/>
      <c r="D35" s="11" t="s">
        <v>72</v>
      </c>
      <c r="E35" s="17"/>
      <c r="F35" s="17"/>
      <c r="G35" s="17"/>
      <c r="H35" s="17"/>
      <c r="I35"/>
    </row>
    <row r="36" spans="1:9">
      <c r="A36" s="14">
        <v>30</v>
      </c>
      <c r="B36" s="10"/>
      <c r="C36" s="5"/>
      <c r="D36" s="11" t="s">
        <v>8</v>
      </c>
      <c r="E36" s="17"/>
      <c r="F36" s="17"/>
      <c r="G36" s="17"/>
      <c r="H36" s="17"/>
    </row>
    <row r="37" spans="1:9" ht="12.9" customHeight="1">
      <c r="A37" s="14">
        <v>31</v>
      </c>
      <c r="B37" s="10"/>
      <c r="C37" s="5"/>
      <c r="D37" s="11" t="s">
        <v>72</v>
      </c>
      <c r="E37" s="17"/>
      <c r="F37" s="17"/>
      <c r="G37" s="17"/>
      <c r="H37" s="17"/>
      <c r="I37" s="3"/>
    </row>
    <row r="38" spans="1:9">
      <c r="A38" s="14">
        <v>32</v>
      </c>
      <c r="B38" s="99"/>
      <c r="C38" s="97"/>
      <c r="D38" s="11" t="s">
        <v>72</v>
      </c>
      <c r="E38" s="17"/>
      <c r="F38" s="17"/>
      <c r="G38" s="17"/>
      <c r="H38" s="17"/>
      <c r="I38" s="3"/>
    </row>
    <row r="39" spans="1:9">
      <c r="A39" s="14">
        <v>33</v>
      </c>
      <c r="B39" s="99"/>
      <c r="C39" s="97"/>
      <c r="D39" s="98" t="s">
        <v>77</v>
      </c>
      <c r="E39" s="17"/>
      <c r="F39" s="17"/>
      <c r="G39" s="17"/>
      <c r="H39" s="17"/>
    </row>
    <row r="40" spans="1:9" ht="12.9" customHeight="1">
      <c r="A40" s="14">
        <v>34</v>
      </c>
      <c r="B40" s="99"/>
      <c r="C40" s="97"/>
      <c r="D40" s="98" t="s">
        <v>77</v>
      </c>
      <c r="E40" s="17"/>
      <c r="F40" s="17"/>
      <c r="G40" s="17"/>
      <c r="H40" s="17"/>
      <c r="I40" s="3"/>
    </row>
    <row r="41" spans="1:9" ht="12.6" customHeight="1">
      <c r="A41" s="14">
        <v>35</v>
      </c>
      <c r="B41" s="99"/>
      <c r="C41" s="97"/>
      <c r="D41" s="88" t="s">
        <v>77</v>
      </c>
      <c r="E41" s="17"/>
      <c r="F41" s="17"/>
      <c r="G41" s="17"/>
      <c r="H41" s="17"/>
      <c r="I41" s="3"/>
    </row>
    <row r="42" spans="1:9" ht="13.8" thickBot="1">
      <c r="A42" s="14">
        <v>36</v>
      </c>
      <c r="B42" s="130"/>
      <c r="C42" s="131"/>
      <c r="D42" s="12" t="s">
        <v>77</v>
      </c>
      <c r="E42" s="47"/>
      <c r="F42" s="47"/>
      <c r="G42" s="47"/>
      <c r="H42" s="47"/>
      <c r="I42" s="3"/>
    </row>
  </sheetData>
  <autoFilter ref="B6:H42" xr:uid="{00000000-0001-0000-0300-000000000000}"/>
  <sortState xmlns:xlrd2="http://schemas.microsoft.com/office/spreadsheetml/2017/richdata2" ref="B7:G33">
    <sortCondition ref="F7:F33"/>
    <sortCondition descending="1" ref="E7:E33"/>
  </sortState>
  <mergeCells count="3">
    <mergeCell ref="B4:H4"/>
    <mergeCell ref="C2:F3"/>
    <mergeCell ref="L2:O3"/>
  </mergeCells>
  <phoneticPr fontId="0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7"/>
  <sheetViews>
    <sheetView showGridLines="0" zoomScale="90" zoomScaleNormal="90" workbookViewId="0">
      <selection activeCell="T7" sqref="T7"/>
    </sheetView>
  </sheetViews>
  <sheetFormatPr baseColWidth="10" defaultColWidth="11.44140625" defaultRowHeight="13.2"/>
  <cols>
    <col min="1" max="1" width="8.6640625" customWidth="1"/>
    <col min="2" max="2" width="16.5546875" customWidth="1"/>
    <col min="3" max="3" width="24.33203125" customWidth="1"/>
    <col min="4" max="4" width="14.44140625" hidden="1" customWidth="1"/>
    <col min="7" max="7" width="9" style="1" customWidth="1"/>
    <col min="8" max="8" width="12.44140625" hidden="1" customWidth="1"/>
    <col min="9" max="9" width="12" customWidth="1"/>
    <col min="10" max="10" width="6.33203125" customWidth="1"/>
  </cols>
  <sheetData>
    <row r="1" spans="1:15" s="3" customFormat="1" ht="20.25" customHeight="1">
      <c r="G1" s="14"/>
    </row>
    <row r="2" spans="1:15" s="3" customFormat="1" ht="36.6" customHeight="1">
      <c r="C2" s="157" t="str">
        <f>Accueil!B2&amp;"                          "&amp;Accueil!B5&amp;"  "&amp;Accueil!B6&amp;"                                     Simples Homme"</f>
        <v>Challenge Badminton                          CHOLET  2024                                     Simples Homme</v>
      </c>
      <c r="D2" s="157"/>
      <c r="E2" s="157"/>
      <c r="F2" s="157"/>
      <c r="G2" s="14"/>
      <c r="L2" s="157" t="str">
        <f>Accueil!B2&amp;"                                                           "&amp;Accueil!B5&amp;"  "&amp;Accueil!B6&amp;"                                           Podiums Simples Homme"</f>
        <v>Challenge Badminton                                                           CHOLET  2024                                           Podiums Simples Homme</v>
      </c>
      <c r="M2" s="157"/>
      <c r="N2" s="157"/>
      <c r="O2" s="157"/>
    </row>
    <row r="3" spans="1:15" s="3" customFormat="1" ht="40.200000000000003" customHeight="1">
      <c r="C3" s="157"/>
      <c r="D3" s="157"/>
      <c r="E3" s="157"/>
      <c r="F3" s="157"/>
      <c r="G3" s="14"/>
      <c r="L3" s="157"/>
      <c r="M3" s="157"/>
      <c r="N3" s="157"/>
      <c r="O3" s="157"/>
    </row>
    <row r="4" spans="1:15" s="3" customFormat="1" ht="15" customHeight="1">
      <c r="B4" s="159" t="s">
        <v>6</v>
      </c>
      <c r="C4" s="159"/>
      <c r="D4" s="159"/>
      <c r="E4" s="159"/>
      <c r="F4" s="159"/>
      <c r="G4" s="159"/>
      <c r="H4" s="159"/>
    </row>
    <row r="5" spans="1:15" s="3" customFormat="1" ht="13.8" thickBot="1">
      <c r="G5" s="14"/>
    </row>
    <row r="6" spans="1:15" s="3" customFormat="1" ht="27.75" customHeight="1" thickBot="1">
      <c r="A6" s="14"/>
      <c r="B6" s="82" t="s">
        <v>4</v>
      </c>
      <c r="C6" s="75" t="s">
        <v>234</v>
      </c>
      <c r="D6" s="124" t="s">
        <v>110</v>
      </c>
      <c r="E6" s="82" t="s">
        <v>20</v>
      </c>
      <c r="F6" s="82" t="s">
        <v>109</v>
      </c>
      <c r="G6" s="82" t="s">
        <v>113</v>
      </c>
      <c r="H6" s="82" t="s">
        <v>111</v>
      </c>
    </row>
    <row r="7" spans="1:15" s="3" customFormat="1">
      <c r="A7" s="14">
        <v>1</v>
      </c>
      <c r="B7" s="83" t="s">
        <v>12</v>
      </c>
      <c r="C7" s="5" t="s">
        <v>187</v>
      </c>
      <c r="D7" s="11"/>
      <c r="E7" s="17">
        <v>15</v>
      </c>
      <c r="F7" s="17">
        <v>1</v>
      </c>
      <c r="G7" s="96">
        <v>1</v>
      </c>
      <c r="H7" s="96"/>
    </row>
    <row r="8" spans="1:15" s="3" customFormat="1">
      <c r="A8" s="14">
        <v>2</v>
      </c>
      <c r="B8" s="83" t="s">
        <v>12</v>
      </c>
      <c r="C8" s="5" t="s">
        <v>183</v>
      </c>
      <c r="D8" s="11"/>
      <c r="E8" s="17">
        <v>14</v>
      </c>
      <c r="F8" s="32">
        <v>1</v>
      </c>
      <c r="G8" s="32">
        <v>2</v>
      </c>
      <c r="H8" s="32"/>
    </row>
    <row r="9" spans="1:15" s="3" customFormat="1">
      <c r="A9" s="14">
        <v>3</v>
      </c>
      <c r="B9" s="83" t="s">
        <v>78</v>
      </c>
      <c r="C9" s="5" t="s">
        <v>249</v>
      </c>
      <c r="D9" s="11"/>
      <c r="E9" s="17">
        <v>13</v>
      </c>
      <c r="F9" s="32">
        <v>1</v>
      </c>
      <c r="G9" s="32">
        <v>3</v>
      </c>
      <c r="H9" s="32"/>
    </row>
    <row r="10" spans="1:15" s="3" customFormat="1">
      <c r="A10" s="14">
        <v>4</v>
      </c>
      <c r="B10" s="89" t="s">
        <v>146</v>
      </c>
      <c r="C10" s="5" t="s">
        <v>148</v>
      </c>
      <c r="D10" s="88"/>
      <c r="E10" s="17">
        <v>12</v>
      </c>
      <c r="F10" s="32">
        <v>1</v>
      </c>
      <c r="G10" s="32">
        <v>4</v>
      </c>
      <c r="H10" s="32"/>
    </row>
    <row r="11" spans="1:15" s="3" customFormat="1">
      <c r="A11" s="14">
        <v>5</v>
      </c>
      <c r="B11" s="83" t="s">
        <v>146</v>
      </c>
      <c r="C11" s="5" t="s">
        <v>149</v>
      </c>
      <c r="D11" s="119"/>
      <c r="E11" s="17">
        <v>11</v>
      </c>
      <c r="F11" s="32">
        <v>1</v>
      </c>
      <c r="G11" s="32">
        <v>5</v>
      </c>
      <c r="H11" s="32"/>
    </row>
    <row r="12" spans="1:15" s="3" customFormat="1">
      <c r="A12" s="14">
        <v>6</v>
      </c>
      <c r="B12" s="83" t="s">
        <v>14</v>
      </c>
      <c r="C12" s="5" t="s">
        <v>205</v>
      </c>
      <c r="D12" s="11"/>
      <c r="E12" s="17">
        <v>10</v>
      </c>
      <c r="F12" s="32">
        <v>1</v>
      </c>
      <c r="G12" s="32">
        <v>6</v>
      </c>
      <c r="H12" s="32"/>
    </row>
    <row r="13" spans="1:15" s="3" customFormat="1">
      <c r="A13" s="14">
        <v>7</v>
      </c>
      <c r="B13" s="83" t="s">
        <v>9</v>
      </c>
      <c r="C13" s="5" t="s">
        <v>155</v>
      </c>
      <c r="D13" s="88"/>
      <c r="E13" s="17">
        <v>11</v>
      </c>
      <c r="F13" s="142">
        <v>2</v>
      </c>
      <c r="G13" s="32">
        <v>1</v>
      </c>
      <c r="H13" s="32"/>
    </row>
    <row r="14" spans="1:15" s="3" customFormat="1">
      <c r="A14" s="14">
        <v>8</v>
      </c>
      <c r="B14" s="83" t="s">
        <v>14</v>
      </c>
      <c r="C14" s="5" t="s">
        <v>206</v>
      </c>
      <c r="D14" s="11"/>
      <c r="E14" s="17">
        <v>10</v>
      </c>
      <c r="F14" s="142">
        <v>2</v>
      </c>
      <c r="G14" s="32">
        <v>2</v>
      </c>
      <c r="H14" s="32"/>
    </row>
    <row r="15" spans="1:15" s="3" customFormat="1">
      <c r="A15" s="14">
        <v>9</v>
      </c>
      <c r="B15" s="83" t="s">
        <v>12</v>
      </c>
      <c r="C15" s="9" t="s">
        <v>191</v>
      </c>
      <c r="D15" s="11"/>
      <c r="E15" s="17">
        <v>9</v>
      </c>
      <c r="F15" s="142">
        <v>2</v>
      </c>
      <c r="G15" s="32">
        <v>3</v>
      </c>
      <c r="H15" s="32"/>
    </row>
    <row r="16" spans="1:15" s="3" customFormat="1">
      <c r="A16" s="14">
        <v>10</v>
      </c>
      <c r="B16" s="83" t="s">
        <v>18</v>
      </c>
      <c r="C16" s="5" t="s">
        <v>220</v>
      </c>
      <c r="D16" s="11"/>
      <c r="E16" s="17">
        <v>8</v>
      </c>
      <c r="F16" s="142">
        <v>2</v>
      </c>
      <c r="G16" s="32">
        <v>4</v>
      </c>
      <c r="H16" s="32"/>
    </row>
    <row r="17" spans="1:8" s="3" customFormat="1" ht="12.75" customHeight="1">
      <c r="A17" s="14">
        <v>11</v>
      </c>
      <c r="B17" s="83" t="s">
        <v>129</v>
      </c>
      <c r="C17" s="5" t="s">
        <v>139</v>
      </c>
      <c r="D17" s="88"/>
      <c r="E17" s="17">
        <v>5</v>
      </c>
      <c r="F17" s="142">
        <v>2</v>
      </c>
      <c r="G17" s="32">
        <v>5</v>
      </c>
      <c r="H17" s="32"/>
    </row>
    <row r="18" spans="1:8" s="3" customFormat="1" ht="12.75" customHeight="1">
      <c r="A18" s="14">
        <v>12</v>
      </c>
      <c r="B18" s="83" t="s">
        <v>11</v>
      </c>
      <c r="C18" s="5" t="s">
        <v>171</v>
      </c>
      <c r="D18" s="11"/>
      <c r="E18" s="17">
        <v>5</v>
      </c>
      <c r="F18" s="142">
        <v>2</v>
      </c>
      <c r="G18" s="32">
        <v>6</v>
      </c>
      <c r="H18" s="32"/>
    </row>
    <row r="19" spans="1:8" s="3" customFormat="1" ht="12.75" customHeight="1">
      <c r="A19" s="14">
        <v>13</v>
      </c>
      <c r="B19" s="83" t="s">
        <v>12</v>
      </c>
      <c r="C19" s="5" t="s">
        <v>184</v>
      </c>
      <c r="D19" s="88"/>
      <c r="E19" s="17">
        <v>5</v>
      </c>
      <c r="F19" s="142">
        <v>2</v>
      </c>
      <c r="G19" s="32">
        <v>7</v>
      </c>
      <c r="H19" s="32"/>
    </row>
    <row r="20" spans="1:8" s="3" customFormat="1">
      <c r="A20" s="14">
        <v>14</v>
      </c>
      <c r="B20" s="89" t="s">
        <v>18</v>
      </c>
      <c r="C20" s="9" t="s">
        <v>219</v>
      </c>
      <c r="D20" s="11"/>
      <c r="E20" s="17">
        <v>5</v>
      </c>
      <c r="F20" s="142">
        <v>2</v>
      </c>
      <c r="G20" s="32">
        <v>8</v>
      </c>
      <c r="H20" s="32"/>
    </row>
    <row r="21" spans="1:8" s="3" customFormat="1">
      <c r="A21" s="14">
        <v>15</v>
      </c>
      <c r="B21" s="83" t="s">
        <v>129</v>
      </c>
      <c r="C21" s="5" t="s">
        <v>132</v>
      </c>
      <c r="D21" s="88"/>
      <c r="E21" s="17">
        <v>1</v>
      </c>
      <c r="F21" s="32">
        <v>2</v>
      </c>
      <c r="G21" s="32">
        <v>9</v>
      </c>
      <c r="H21" s="32"/>
    </row>
    <row r="22" spans="1:8" s="3" customFormat="1">
      <c r="A22" s="14">
        <v>16</v>
      </c>
      <c r="B22" s="83" t="s">
        <v>129</v>
      </c>
      <c r="C22" s="5" t="s">
        <v>136</v>
      </c>
      <c r="D22" s="88"/>
      <c r="E22" s="17">
        <v>1</v>
      </c>
      <c r="F22" s="32">
        <v>2</v>
      </c>
      <c r="G22" s="32">
        <v>10</v>
      </c>
      <c r="H22" s="32"/>
    </row>
    <row r="23" spans="1:8" s="3" customFormat="1">
      <c r="A23" s="14">
        <v>17</v>
      </c>
      <c r="B23" s="89" t="s">
        <v>9</v>
      </c>
      <c r="C23" s="9" t="s">
        <v>157</v>
      </c>
      <c r="D23" s="11"/>
      <c r="E23" s="17">
        <v>1</v>
      </c>
      <c r="F23" s="32">
        <v>2</v>
      </c>
      <c r="G23" s="32">
        <v>11</v>
      </c>
      <c r="H23" s="32"/>
    </row>
    <row r="24" spans="1:8" s="3" customFormat="1" ht="12.75" customHeight="1">
      <c r="A24" s="14">
        <v>18</v>
      </c>
      <c r="B24" s="83" t="s">
        <v>11</v>
      </c>
      <c r="C24" s="5" t="s">
        <v>168</v>
      </c>
      <c r="D24" s="11"/>
      <c r="E24" s="17">
        <v>1</v>
      </c>
      <c r="F24" s="32">
        <v>2</v>
      </c>
      <c r="G24" s="32">
        <v>12</v>
      </c>
      <c r="H24" s="32"/>
    </row>
    <row r="25" spans="1:8" s="3" customFormat="1" ht="12.75" customHeight="1">
      <c r="A25" s="14">
        <v>19</v>
      </c>
      <c r="B25" s="83" t="s">
        <v>11</v>
      </c>
      <c r="C25" s="5" t="s">
        <v>174</v>
      </c>
      <c r="D25" s="11"/>
      <c r="E25" s="17">
        <v>1</v>
      </c>
      <c r="F25" s="32">
        <v>2</v>
      </c>
      <c r="G25" s="32">
        <v>13</v>
      </c>
      <c r="H25" s="32"/>
    </row>
    <row r="26" spans="1:8" s="3" customFormat="1">
      <c r="A26" s="14">
        <v>20</v>
      </c>
      <c r="B26" s="89" t="s">
        <v>16</v>
      </c>
      <c r="C26" s="9" t="s">
        <v>203</v>
      </c>
      <c r="D26" s="11"/>
      <c r="E26" s="17">
        <v>1</v>
      </c>
      <c r="F26" s="32">
        <v>2</v>
      </c>
      <c r="G26" s="32">
        <v>14</v>
      </c>
      <c r="H26" s="32"/>
    </row>
    <row r="27" spans="1:8" s="3" customFormat="1" ht="12.6" customHeight="1">
      <c r="A27" s="14">
        <v>21</v>
      </c>
      <c r="B27" s="83" t="s">
        <v>17</v>
      </c>
      <c r="C27" s="5" t="s">
        <v>207</v>
      </c>
      <c r="D27" s="119"/>
      <c r="E27" s="17">
        <v>1</v>
      </c>
      <c r="F27" s="32">
        <v>2</v>
      </c>
      <c r="G27" s="32">
        <v>15</v>
      </c>
      <c r="H27" s="32"/>
    </row>
    <row r="28" spans="1:8" s="3" customFormat="1">
      <c r="A28" s="14">
        <v>22</v>
      </c>
      <c r="B28" s="89" t="s">
        <v>18</v>
      </c>
      <c r="C28" s="9" t="s">
        <v>223</v>
      </c>
      <c r="D28" s="11"/>
      <c r="E28" s="17">
        <v>1</v>
      </c>
      <c r="F28" s="32">
        <v>2</v>
      </c>
      <c r="G28" s="32">
        <v>16</v>
      </c>
      <c r="H28" s="32"/>
    </row>
    <row r="29" spans="1:8" s="3" customFormat="1">
      <c r="A29" s="14">
        <v>23</v>
      </c>
      <c r="B29" s="83" t="s">
        <v>74</v>
      </c>
      <c r="C29" s="5" t="s">
        <v>232</v>
      </c>
      <c r="D29" s="11"/>
      <c r="E29" s="17">
        <v>7</v>
      </c>
      <c r="F29" s="142">
        <v>3</v>
      </c>
      <c r="G29" s="32">
        <v>1</v>
      </c>
      <c r="H29" s="32"/>
    </row>
    <row r="30" spans="1:8" s="3" customFormat="1">
      <c r="A30" s="14">
        <v>24</v>
      </c>
      <c r="B30" s="83" t="s">
        <v>18</v>
      </c>
      <c r="C30" s="5" t="s">
        <v>240</v>
      </c>
      <c r="D30" s="11"/>
      <c r="E30" s="17">
        <v>6</v>
      </c>
      <c r="F30" s="142">
        <v>3</v>
      </c>
      <c r="G30" s="32">
        <v>2</v>
      </c>
      <c r="H30" s="32"/>
    </row>
    <row r="31" spans="1:8" s="3" customFormat="1">
      <c r="A31" s="14">
        <v>25</v>
      </c>
      <c r="B31" s="83" t="s">
        <v>9</v>
      </c>
      <c r="C31" s="5" t="s">
        <v>158</v>
      </c>
      <c r="D31" s="11"/>
      <c r="E31" s="17">
        <v>5</v>
      </c>
      <c r="F31" s="142">
        <v>3</v>
      </c>
      <c r="G31" s="32">
        <v>3</v>
      </c>
      <c r="H31" s="32"/>
    </row>
    <row r="32" spans="1:8" s="3" customFormat="1">
      <c r="A32" s="14">
        <v>26</v>
      </c>
      <c r="B32" s="83" t="s">
        <v>78</v>
      </c>
      <c r="C32" s="5" t="s">
        <v>199</v>
      </c>
      <c r="D32" s="119"/>
      <c r="E32" s="17">
        <v>4</v>
      </c>
      <c r="F32" s="142">
        <v>3</v>
      </c>
      <c r="G32" s="32">
        <v>4</v>
      </c>
      <c r="H32" s="32"/>
    </row>
    <row r="33" spans="1:9" s="3" customFormat="1" ht="12.9" customHeight="1">
      <c r="A33" s="14">
        <v>27</v>
      </c>
      <c r="B33" s="89" t="s">
        <v>116</v>
      </c>
      <c r="C33" s="9" t="s">
        <v>118</v>
      </c>
      <c r="D33" s="88"/>
      <c r="E33" s="17">
        <v>3</v>
      </c>
      <c r="F33" s="142">
        <v>3</v>
      </c>
      <c r="G33" s="32">
        <v>5</v>
      </c>
      <c r="H33" s="32"/>
    </row>
    <row r="34" spans="1:9" s="3" customFormat="1">
      <c r="A34" s="14">
        <v>28</v>
      </c>
      <c r="B34" s="89" t="s">
        <v>129</v>
      </c>
      <c r="C34" s="5" t="s">
        <v>134</v>
      </c>
      <c r="D34" s="88"/>
      <c r="E34" s="17">
        <v>3</v>
      </c>
      <c r="F34" s="142">
        <v>3</v>
      </c>
      <c r="G34" s="32">
        <v>6</v>
      </c>
      <c r="H34" s="32"/>
    </row>
    <row r="35" spans="1:9" s="3" customFormat="1">
      <c r="A35" s="14">
        <v>29</v>
      </c>
      <c r="B35" s="145" t="s">
        <v>129</v>
      </c>
      <c r="C35" s="71" t="s">
        <v>137</v>
      </c>
      <c r="D35" s="11"/>
      <c r="E35" s="17">
        <v>3</v>
      </c>
      <c r="F35" s="142">
        <v>3</v>
      </c>
      <c r="G35" s="32">
        <v>7</v>
      </c>
      <c r="H35" s="32"/>
    </row>
    <row r="36" spans="1:9" s="3" customFormat="1">
      <c r="A36" s="14">
        <v>30</v>
      </c>
      <c r="B36" s="83" t="s">
        <v>17</v>
      </c>
      <c r="C36" s="5" t="s">
        <v>209</v>
      </c>
      <c r="D36" s="11"/>
      <c r="E36" s="17">
        <v>3</v>
      </c>
      <c r="F36" s="142">
        <v>3</v>
      </c>
      <c r="G36" s="32">
        <v>8</v>
      </c>
      <c r="H36" s="32"/>
    </row>
    <row r="37" spans="1:9" s="3" customFormat="1" ht="12.75" customHeight="1">
      <c r="A37" s="14">
        <v>31</v>
      </c>
      <c r="B37" s="89" t="s">
        <v>107</v>
      </c>
      <c r="C37" s="5" t="s">
        <v>150</v>
      </c>
      <c r="D37" s="88"/>
      <c r="E37" s="17">
        <v>2</v>
      </c>
      <c r="F37" s="142">
        <v>3</v>
      </c>
      <c r="G37" s="32">
        <v>9</v>
      </c>
      <c r="H37" s="32"/>
    </row>
    <row r="38" spans="1:9" s="3" customFormat="1" ht="12.75" customHeight="1">
      <c r="A38" s="14">
        <v>32</v>
      </c>
      <c r="B38" s="83" t="s">
        <v>129</v>
      </c>
      <c r="C38" s="5" t="s">
        <v>144</v>
      </c>
      <c r="D38" s="11"/>
      <c r="E38" s="17">
        <v>2</v>
      </c>
      <c r="F38" s="142">
        <v>3</v>
      </c>
      <c r="G38" s="32">
        <v>10</v>
      </c>
      <c r="H38" s="32"/>
    </row>
    <row r="39" spans="1:9" s="3" customFormat="1" ht="12.75" customHeight="1">
      <c r="A39" s="14">
        <v>33</v>
      </c>
      <c r="B39" s="83" t="s">
        <v>9</v>
      </c>
      <c r="C39" s="9" t="s">
        <v>156</v>
      </c>
      <c r="D39" s="88"/>
      <c r="E39" s="17">
        <v>2</v>
      </c>
      <c r="F39" s="142">
        <v>3</v>
      </c>
      <c r="G39" s="32">
        <v>11</v>
      </c>
      <c r="H39" s="32"/>
    </row>
    <row r="40" spans="1:9" s="3" customFormat="1" ht="12.75" customHeight="1">
      <c r="A40" s="14">
        <v>34</v>
      </c>
      <c r="B40" s="83" t="s">
        <v>11</v>
      </c>
      <c r="C40" s="5" t="s">
        <v>169</v>
      </c>
      <c r="D40" s="11"/>
      <c r="E40" s="17">
        <v>2</v>
      </c>
      <c r="F40" s="142">
        <v>3</v>
      </c>
      <c r="G40" s="32">
        <v>12</v>
      </c>
      <c r="H40" s="32"/>
    </row>
    <row r="41" spans="1:9" s="3" customFormat="1" ht="12.75" customHeight="1">
      <c r="A41" s="14">
        <v>35</v>
      </c>
      <c r="B41" s="83" t="s">
        <v>11</v>
      </c>
      <c r="C41" s="5" t="s">
        <v>175</v>
      </c>
      <c r="D41" s="11"/>
      <c r="E41" s="17">
        <v>2</v>
      </c>
      <c r="F41" s="142">
        <v>3</v>
      </c>
      <c r="G41" s="32">
        <v>13</v>
      </c>
      <c r="H41" s="32"/>
    </row>
    <row r="42" spans="1:9" s="3" customFormat="1" ht="12.75" customHeight="1">
      <c r="A42" s="14">
        <v>36</v>
      </c>
      <c r="B42" s="83" t="s">
        <v>12</v>
      </c>
      <c r="C42" s="5" t="s">
        <v>194</v>
      </c>
      <c r="D42" s="11"/>
      <c r="E42" s="17">
        <v>2</v>
      </c>
      <c r="F42" s="142">
        <v>3</v>
      </c>
      <c r="G42" s="32">
        <v>14</v>
      </c>
      <c r="H42" s="32"/>
    </row>
    <row r="43" spans="1:9" s="3" customFormat="1">
      <c r="A43" s="14">
        <v>37</v>
      </c>
      <c r="B43" s="89" t="s">
        <v>16</v>
      </c>
      <c r="C43" s="9" t="s">
        <v>204</v>
      </c>
      <c r="D43" s="11"/>
      <c r="E43" s="17">
        <v>2</v>
      </c>
      <c r="F43" s="142">
        <v>3</v>
      </c>
      <c r="G43" s="32">
        <v>15</v>
      </c>
      <c r="H43" s="32"/>
    </row>
    <row r="44" spans="1:9" ht="12.9" customHeight="1">
      <c r="A44" s="14">
        <v>38</v>
      </c>
      <c r="B44" s="83" t="s">
        <v>17</v>
      </c>
      <c r="C44" s="9" t="s">
        <v>208</v>
      </c>
      <c r="D44" s="11"/>
      <c r="E44" s="123">
        <v>2</v>
      </c>
      <c r="F44" s="142">
        <v>3</v>
      </c>
      <c r="G44" s="32">
        <v>16</v>
      </c>
      <c r="H44" s="32"/>
      <c r="I44" s="3"/>
    </row>
    <row r="45" spans="1:9">
      <c r="A45" s="14">
        <v>39</v>
      </c>
      <c r="B45" s="89" t="s">
        <v>146</v>
      </c>
      <c r="C45" s="5" t="s">
        <v>147</v>
      </c>
      <c r="D45" s="88"/>
      <c r="E45" s="17">
        <v>1.5</v>
      </c>
      <c r="F45" s="142">
        <v>3</v>
      </c>
      <c r="G45" s="32">
        <v>17</v>
      </c>
      <c r="H45" s="32"/>
      <c r="I45" s="3"/>
    </row>
    <row r="46" spans="1:9">
      <c r="A46" s="14">
        <v>40</v>
      </c>
      <c r="B46" s="89" t="s">
        <v>12</v>
      </c>
      <c r="C46" s="5" t="s">
        <v>182</v>
      </c>
      <c r="D46" s="11"/>
      <c r="E46" s="17">
        <v>1.5</v>
      </c>
      <c r="F46" s="142">
        <v>3</v>
      </c>
      <c r="G46" s="32">
        <v>18</v>
      </c>
      <c r="H46" s="32"/>
      <c r="I46" s="3"/>
    </row>
    <row r="47" spans="1:9" s="3" customFormat="1" ht="12.6" customHeight="1">
      <c r="A47" s="14">
        <v>41</v>
      </c>
      <c r="B47" s="89" t="s">
        <v>210</v>
      </c>
      <c r="C47" s="5" t="s">
        <v>213</v>
      </c>
      <c r="D47" s="11"/>
      <c r="E47" s="17">
        <v>1.5</v>
      </c>
      <c r="F47" s="142">
        <v>3</v>
      </c>
      <c r="G47" s="32">
        <v>19</v>
      </c>
      <c r="H47" s="32"/>
    </row>
    <row r="48" spans="1:9" s="3" customFormat="1" ht="12.6" customHeight="1">
      <c r="A48" s="14">
        <v>42</v>
      </c>
      <c r="B48" s="83" t="s">
        <v>74</v>
      </c>
      <c r="C48" s="5" t="s">
        <v>227</v>
      </c>
      <c r="D48" s="11"/>
      <c r="E48" s="17">
        <v>1.5</v>
      </c>
      <c r="F48" s="142">
        <v>3</v>
      </c>
      <c r="G48" s="32">
        <v>20</v>
      </c>
      <c r="H48" s="32"/>
    </row>
    <row r="49" spans="1:9" s="3" customFormat="1" ht="12.6" customHeight="1">
      <c r="A49" s="14">
        <v>43</v>
      </c>
      <c r="B49" s="83" t="s">
        <v>116</v>
      </c>
      <c r="C49" s="5" t="s">
        <v>119</v>
      </c>
      <c r="D49" s="88"/>
      <c r="E49" s="17">
        <v>1</v>
      </c>
      <c r="F49" s="32">
        <v>3</v>
      </c>
      <c r="G49" s="32">
        <v>21</v>
      </c>
      <c r="H49" s="32"/>
    </row>
    <row r="50" spans="1:9" s="3" customFormat="1" ht="12.6" customHeight="1">
      <c r="A50" s="14">
        <v>44</v>
      </c>
      <c r="B50" s="83" t="s">
        <v>116</v>
      </c>
      <c r="C50" s="5" t="s">
        <v>120</v>
      </c>
      <c r="D50" s="88"/>
      <c r="E50" s="17">
        <v>1</v>
      </c>
      <c r="F50" s="32">
        <v>3</v>
      </c>
      <c r="G50" s="32">
        <v>22</v>
      </c>
      <c r="H50" s="32"/>
    </row>
    <row r="51" spans="1:9" s="3" customFormat="1" ht="12.9" customHeight="1">
      <c r="A51" s="14">
        <v>45</v>
      </c>
      <c r="B51" s="89" t="s">
        <v>116</v>
      </c>
      <c r="C51" s="9" t="s">
        <v>126</v>
      </c>
      <c r="D51" s="88"/>
      <c r="E51" s="17">
        <v>1</v>
      </c>
      <c r="F51" s="32">
        <v>3</v>
      </c>
      <c r="G51" s="32">
        <v>23</v>
      </c>
      <c r="H51" s="32"/>
    </row>
    <row r="52" spans="1:9" ht="12.6" customHeight="1">
      <c r="A52" s="14">
        <v>46</v>
      </c>
      <c r="B52" s="83" t="s">
        <v>116</v>
      </c>
      <c r="C52" s="9" t="s">
        <v>239</v>
      </c>
      <c r="D52" s="88"/>
      <c r="E52" s="17">
        <v>1</v>
      </c>
      <c r="F52" s="32">
        <v>3</v>
      </c>
      <c r="G52" s="32">
        <v>24</v>
      </c>
      <c r="H52" s="32"/>
      <c r="I52" s="3"/>
    </row>
    <row r="53" spans="1:9" ht="12.6" customHeight="1">
      <c r="A53" s="14">
        <v>47</v>
      </c>
      <c r="B53" s="83" t="s">
        <v>129</v>
      </c>
      <c r="C53" s="5" t="s">
        <v>135</v>
      </c>
      <c r="D53" s="88"/>
      <c r="E53" s="17">
        <v>1</v>
      </c>
      <c r="F53" s="32">
        <v>3</v>
      </c>
      <c r="G53" s="32">
        <v>25</v>
      </c>
      <c r="H53" s="32"/>
      <c r="I53" s="3"/>
    </row>
    <row r="54" spans="1:9">
      <c r="A54" s="14">
        <v>48</v>
      </c>
      <c r="B54" s="89" t="s">
        <v>11</v>
      </c>
      <c r="C54" s="5" t="s">
        <v>178</v>
      </c>
      <c r="D54" s="11"/>
      <c r="E54" s="17">
        <v>1</v>
      </c>
      <c r="F54" s="32">
        <v>3</v>
      </c>
      <c r="G54" s="32">
        <v>26</v>
      </c>
      <c r="H54" s="32"/>
      <c r="I54" s="3"/>
    </row>
    <row r="55" spans="1:9" s="3" customFormat="1">
      <c r="A55" s="14">
        <v>49</v>
      </c>
      <c r="B55" s="83" t="s">
        <v>12</v>
      </c>
      <c r="C55" s="5" t="s">
        <v>189</v>
      </c>
      <c r="D55" s="11"/>
      <c r="E55" s="17">
        <v>1</v>
      </c>
      <c r="F55" s="32">
        <v>3</v>
      </c>
      <c r="G55" s="32">
        <v>27</v>
      </c>
      <c r="H55" s="32"/>
    </row>
    <row r="56" spans="1:9" ht="12.6" customHeight="1">
      <c r="A56" s="14">
        <v>50</v>
      </c>
      <c r="B56" s="89" t="s">
        <v>12</v>
      </c>
      <c r="C56" s="5" t="s">
        <v>190</v>
      </c>
      <c r="D56" s="11"/>
      <c r="E56" s="17">
        <v>1</v>
      </c>
      <c r="F56" s="32">
        <v>3</v>
      </c>
      <c r="G56" s="32">
        <v>28</v>
      </c>
      <c r="H56" s="32"/>
      <c r="I56" s="3"/>
    </row>
    <row r="57" spans="1:9">
      <c r="A57" s="14">
        <v>51</v>
      </c>
      <c r="B57" s="83" t="s">
        <v>12</v>
      </c>
      <c r="C57" s="5" t="s">
        <v>192</v>
      </c>
      <c r="D57" s="11"/>
      <c r="E57" s="17">
        <v>1</v>
      </c>
      <c r="F57" s="32">
        <v>3</v>
      </c>
      <c r="G57" s="32">
        <v>29</v>
      </c>
      <c r="H57" s="32"/>
      <c r="I57" s="3"/>
    </row>
    <row r="58" spans="1:9">
      <c r="A58" s="14">
        <v>52</v>
      </c>
      <c r="B58" s="89" t="s">
        <v>12</v>
      </c>
      <c r="C58" s="5" t="s">
        <v>193</v>
      </c>
      <c r="D58" s="11"/>
      <c r="E58" s="17">
        <v>1</v>
      </c>
      <c r="F58" s="32">
        <v>3</v>
      </c>
      <c r="G58" s="32">
        <v>30</v>
      </c>
      <c r="H58" s="32"/>
      <c r="I58" s="3"/>
    </row>
    <row r="59" spans="1:9">
      <c r="A59" s="14">
        <v>53</v>
      </c>
      <c r="B59" s="83" t="s">
        <v>78</v>
      </c>
      <c r="C59" s="9" t="s">
        <v>197</v>
      </c>
      <c r="D59" s="11"/>
      <c r="E59" s="17">
        <v>1</v>
      </c>
      <c r="F59" s="32">
        <v>3</v>
      </c>
      <c r="G59" s="32">
        <v>31</v>
      </c>
      <c r="H59" s="32"/>
      <c r="I59" s="3"/>
    </row>
    <row r="60" spans="1:9" ht="12.6" customHeight="1">
      <c r="A60" s="14">
        <v>54</v>
      </c>
      <c r="B60" s="83" t="s">
        <v>79</v>
      </c>
      <c r="C60" s="5" t="s">
        <v>202</v>
      </c>
      <c r="D60" s="11"/>
      <c r="E60" s="17">
        <v>1</v>
      </c>
      <c r="F60" s="32">
        <v>3</v>
      </c>
      <c r="G60" s="32">
        <v>32</v>
      </c>
      <c r="H60" s="32"/>
      <c r="I60" s="3"/>
    </row>
    <row r="61" spans="1:9" ht="12.6" customHeight="1">
      <c r="A61" s="14">
        <v>55</v>
      </c>
      <c r="B61" s="83" t="s">
        <v>210</v>
      </c>
      <c r="C61" s="5" t="s">
        <v>215</v>
      </c>
      <c r="D61" s="11"/>
      <c r="E61" s="17">
        <v>1</v>
      </c>
      <c r="F61" s="32">
        <v>3</v>
      </c>
      <c r="G61" s="32">
        <v>33</v>
      </c>
      <c r="H61" s="32"/>
      <c r="I61" s="3"/>
    </row>
    <row r="62" spans="1:9" ht="12.6" customHeight="1">
      <c r="A62" s="14">
        <v>56</v>
      </c>
      <c r="B62" s="83" t="s">
        <v>210</v>
      </c>
      <c r="C62" s="5" t="s">
        <v>216</v>
      </c>
      <c r="D62" s="11"/>
      <c r="E62" s="17">
        <v>1</v>
      </c>
      <c r="F62" s="32">
        <v>3</v>
      </c>
      <c r="G62" s="32">
        <v>34</v>
      </c>
      <c r="H62" s="32"/>
      <c r="I62" s="3"/>
    </row>
    <row r="63" spans="1:9" ht="12.6" customHeight="1">
      <c r="A63" s="14">
        <v>57</v>
      </c>
      <c r="B63" s="83" t="s">
        <v>74</v>
      </c>
      <c r="C63" s="5" t="s">
        <v>228</v>
      </c>
      <c r="D63" s="11"/>
      <c r="E63" s="17">
        <v>1</v>
      </c>
      <c r="F63" s="32">
        <v>3</v>
      </c>
      <c r="G63" s="32">
        <v>35</v>
      </c>
      <c r="H63" s="32"/>
      <c r="I63" s="3"/>
    </row>
    <row r="64" spans="1:9" ht="12.6" customHeight="1">
      <c r="A64" s="14">
        <v>58</v>
      </c>
      <c r="B64" s="83" t="s">
        <v>74</v>
      </c>
      <c r="C64" s="5" t="s">
        <v>230</v>
      </c>
      <c r="D64" s="11"/>
      <c r="E64" s="17">
        <v>1</v>
      </c>
      <c r="F64" s="32">
        <v>3</v>
      </c>
      <c r="G64" s="32">
        <v>36</v>
      </c>
      <c r="H64" s="32"/>
      <c r="I64" s="3"/>
    </row>
    <row r="65" spans="1:9" ht="12.6" customHeight="1">
      <c r="A65" s="14">
        <v>59</v>
      </c>
      <c r="B65" s="83" t="s">
        <v>74</v>
      </c>
      <c r="C65" s="5" t="s">
        <v>231</v>
      </c>
      <c r="D65" s="11"/>
      <c r="E65" s="17">
        <v>1</v>
      </c>
      <c r="F65" s="32">
        <v>3</v>
      </c>
      <c r="G65" s="32">
        <v>37</v>
      </c>
      <c r="H65" s="32"/>
      <c r="I65" s="3"/>
    </row>
    <row r="66" spans="1:9" ht="13.8" thickBot="1">
      <c r="A66" s="14">
        <v>60</v>
      </c>
      <c r="B66" s="102" t="s">
        <v>74</v>
      </c>
      <c r="C66" s="6" t="s">
        <v>233</v>
      </c>
      <c r="D66" s="12"/>
      <c r="E66" s="36">
        <v>1</v>
      </c>
      <c r="F66" s="36">
        <v>3</v>
      </c>
      <c r="G66" s="36">
        <v>38</v>
      </c>
      <c r="H66" s="36"/>
      <c r="I66" s="3"/>
    </row>
    <row r="67" spans="1:9">
      <c r="B67" s="83"/>
    </row>
  </sheetData>
  <autoFilter ref="B6:H67" xr:uid="{00000000-0001-0000-0200-000000000000}"/>
  <sortState xmlns:xlrd2="http://schemas.microsoft.com/office/spreadsheetml/2017/richdata2" ref="B13:H28">
    <sortCondition descending="1" ref="E13:E28"/>
  </sortState>
  <mergeCells count="3">
    <mergeCell ref="B4:H4"/>
    <mergeCell ref="C2:F3"/>
    <mergeCell ref="L2:O3"/>
  </mergeCells>
  <phoneticPr fontId="0" type="noConversion"/>
  <printOptions horizontalCentered="1"/>
  <pageMargins left="0.19685039370078741" right="0" top="0" bottom="0.35433070866141736" header="0.31496062992125984" footer="0"/>
  <pageSetup paperSize="9" scale="56" orientation="landscape" r:id="rId1"/>
  <headerFooter>
    <oddFooter>&amp;L&amp;D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0"/>
  <sheetViews>
    <sheetView showGridLines="0" topLeftCell="A2" zoomScale="90" zoomScaleNormal="90" workbookViewId="0">
      <selection activeCell="Q18" sqref="Q18"/>
    </sheetView>
  </sheetViews>
  <sheetFormatPr baseColWidth="10" defaultColWidth="11.44140625" defaultRowHeight="13.2"/>
  <cols>
    <col min="1" max="1" width="5.6640625" style="1" customWidth="1"/>
    <col min="2" max="2" width="23.5546875" customWidth="1"/>
    <col min="3" max="3" width="21.5546875" customWidth="1"/>
    <col min="4" max="4" width="14.44140625" style="1" hidden="1" customWidth="1"/>
    <col min="5" max="5" width="24" style="1" customWidth="1"/>
    <col min="6" max="6" width="14.44140625" hidden="1" customWidth="1"/>
    <col min="7" max="7" width="9" style="1" customWidth="1"/>
    <col min="9" max="9" width="13.88671875" customWidth="1"/>
    <col min="10" max="10" width="7.88671875" customWidth="1"/>
    <col min="11" max="11" width="10" customWidth="1"/>
    <col min="12" max="12" width="8.88671875" customWidth="1"/>
  </cols>
  <sheetData>
    <row r="1" spans="1:17" s="3" customFormat="1" ht="20.25" customHeight="1">
      <c r="A1" s="14"/>
      <c r="B1" s="16"/>
      <c r="C1" s="18"/>
      <c r="D1" s="14"/>
      <c r="E1" s="14"/>
      <c r="G1" s="14"/>
    </row>
    <row r="2" spans="1:17" s="3" customFormat="1" ht="42.75" customHeight="1">
      <c r="A2" s="14"/>
      <c r="B2" s="16"/>
      <c r="C2" s="157" t="str">
        <f>Accueil!B2&amp;"                     "&amp;Accueil!B5&amp;"  "&amp;Accueil!B6&amp;"                                   Doubles Homme"</f>
        <v>Challenge Badminton                     CHOLET  2024                                   Doubles Homme</v>
      </c>
      <c r="D2" s="157"/>
      <c r="E2" s="157"/>
      <c r="G2" s="14"/>
      <c r="N2" s="157" t="str">
        <f>Accueil!B2&amp;"                                                           "&amp;Accueil!B5&amp;"  "&amp;Accueil!B6&amp;"                                           Podiums Doubles Homme"</f>
        <v>Challenge Badminton                                                           CHOLET  2024                                           Podiums Doubles Homme</v>
      </c>
      <c r="O2" s="157"/>
      <c r="P2" s="157"/>
      <c r="Q2" s="157"/>
    </row>
    <row r="3" spans="1:17" s="3" customFormat="1" ht="47.25" customHeight="1">
      <c r="A3" s="14"/>
      <c r="B3" s="16"/>
      <c r="C3" s="157"/>
      <c r="D3" s="157"/>
      <c r="E3" s="157"/>
      <c r="G3" s="14"/>
      <c r="N3" s="157"/>
      <c r="O3" s="157"/>
      <c r="P3" s="157"/>
      <c r="Q3" s="157"/>
    </row>
    <row r="4" spans="1:17" s="3" customFormat="1" ht="13.8" thickBot="1">
      <c r="A4" s="14"/>
      <c r="D4" s="14"/>
      <c r="E4" s="14"/>
      <c r="G4" s="14"/>
    </row>
    <row r="5" spans="1:17" s="74" customFormat="1" ht="27" customHeight="1" thickBot="1">
      <c r="A5" s="73"/>
      <c r="B5" s="58" t="s">
        <v>4</v>
      </c>
      <c r="C5" s="58" t="s">
        <v>234</v>
      </c>
      <c r="D5" s="58" t="s">
        <v>31</v>
      </c>
      <c r="E5" s="58" t="s">
        <v>234</v>
      </c>
      <c r="F5" s="58" t="s">
        <v>31</v>
      </c>
      <c r="G5" s="82" t="s">
        <v>20</v>
      </c>
      <c r="H5" s="82" t="s">
        <v>271</v>
      </c>
      <c r="I5" s="82" t="s">
        <v>32</v>
      </c>
    </row>
    <row r="6" spans="1:17" s="3" customFormat="1">
      <c r="A6" s="14">
        <v>1</v>
      </c>
      <c r="B6" s="4" t="s">
        <v>146</v>
      </c>
      <c r="C6" s="9" t="s">
        <v>149</v>
      </c>
      <c r="D6" s="81"/>
      <c r="E6" s="9" t="s">
        <v>148</v>
      </c>
      <c r="F6" s="81"/>
      <c r="G6" s="72">
        <v>8</v>
      </c>
      <c r="H6" s="123" t="s">
        <v>272</v>
      </c>
      <c r="I6" s="17">
        <v>1</v>
      </c>
    </row>
    <row r="7" spans="1:17" s="3" customFormat="1">
      <c r="A7" s="14">
        <v>2</v>
      </c>
      <c r="B7" s="4" t="s">
        <v>14</v>
      </c>
      <c r="C7" s="5" t="s">
        <v>206</v>
      </c>
      <c r="D7" s="81"/>
      <c r="E7" s="15" t="s">
        <v>205</v>
      </c>
      <c r="F7" s="81"/>
      <c r="G7" s="72">
        <v>7</v>
      </c>
      <c r="H7" s="133" t="s">
        <v>272</v>
      </c>
      <c r="I7" s="17">
        <v>2</v>
      </c>
    </row>
    <row r="8" spans="1:17" s="3" customFormat="1">
      <c r="A8" s="14">
        <v>3</v>
      </c>
      <c r="B8" s="141" t="s">
        <v>245</v>
      </c>
      <c r="C8" s="5" t="s">
        <v>165</v>
      </c>
      <c r="D8" s="79"/>
      <c r="E8" s="5" t="s">
        <v>156</v>
      </c>
      <c r="F8" s="79"/>
      <c r="G8" s="11">
        <v>6</v>
      </c>
      <c r="H8" s="123" t="s">
        <v>272</v>
      </c>
      <c r="I8" s="17">
        <v>3</v>
      </c>
      <c r="J8" s="3" t="s">
        <v>278</v>
      </c>
    </row>
    <row r="9" spans="1:17" s="3" customFormat="1">
      <c r="A9" s="14">
        <v>4</v>
      </c>
      <c r="B9" s="4" t="s">
        <v>9</v>
      </c>
      <c r="C9" s="5" t="s">
        <v>155</v>
      </c>
      <c r="D9" s="81"/>
      <c r="E9" s="5" t="s">
        <v>158</v>
      </c>
      <c r="F9" s="81"/>
      <c r="G9" s="11">
        <v>5</v>
      </c>
      <c r="H9" s="123" t="s">
        <v>272</v>
      </c>
      <c r="I9" s="17">
        <v>4</v>
      </c>
    </row>
    <row r="10" spans="1:17" s="3" customFormat="1">
      <c r="A10" s="14">
        <v>5</v>
      </c>
      <c r="B10" s="4" t="s">
        <v>129</v>
      </c>
      <c r="C10" s="9" t="s">
        <v>144</v>
      </c>
      <c r="D10" s="81"/>
      <c r="E10" s="9" t="s">
        <v>134</v>
      </c>
      <c r="F10" s="81"/>
      <c r="G10" s="11">
        <v>4</v>
      </c>
      <c r="H10" s="17" t="s">
        <v>272</v>
      </c>
      <c r="I10" s="17">
        <v>5</v>
      </c>
    </row>
    <row r="11" spans="1:17" s="3" customFormat="1">
      <c r="A11" s="14">
        <v>6</v>
      </c>
      <c r="B11" s="4" t="s">
        <v>12</v>
      </c>
      <c r="C11" s="5" t="s">
        <v>192</v>
      </c>
      <c r="D11" s="79"/>
      <c r="E11" s="71" t="s">
        <v>187</v>
      </c>
      <c r="F11" s="122"/>
      <c r="G11" s="72">
        <v>4</v>
      </c>
      <c r="H11" s="17" t="s">
        <v>272</v>
      </c>
      <c r="I11" s="17">
        <v>5</v>
      </c>
    </row>
    <row r="12" spans="1:17" s="3" customFormat="1">
      <c r="A12" s="14">
        <v>7</v>
      </c>
      <c r="B12" s="4" t="s">
        <v>78</v>
      </c>
      <c r="C12" s="5" t="s">
        <v>199</v>
      </c>
      <c r="D12" s="79"/>
      <c r="E12" s="71" t="s">
        <v>249</v>
      </c>
      <c r="F12" s="79"/>
      <c r="G12" s="72">
        <v>4</v>
      </c>
      <c r="H12" s="17" t="s">
        <v>272</v>
      </c>
      <c r="I12" s="17">
        <v>5</v>
      </c>
    </row>
    <row r="13" spans="1:17" s="3" customFormat="1">
      <c r="A13" s="14">
        <v>8</v>
      </c>
      <c r="B13" s="4" t="s">
        <v>18</v>
      </c>
      <c r="C13" s="5" t="s">
        <v>220</v>
      </c>
      <c r="D13" s="81"/>
      <c r="E13" s="15" t="s">
        <v>218</v>
      </c>
      <c r="F13" s="79"/>
      <c r="G13" s="72">
        <v>4</v>
      </c>
      <c r="H13" s="17" t="s">
        <v>272</v>
      </c>
      <c r="I13" s="17">
        <v>5</v>
      </c>
    </row>
    <row r="14" spans="1:17" s="3" customFormat="1">
      <c r="A14" s="14">
        <v>9</v>
      </c>
      <c r="B14" s="141" t="s">
        <v>244</v>
      </c>
      <c r="C14" s="5" t="s">
        <v>207</v>
      </c>
      <c r="D14" s="79"/>
      <c r="E14" s="71" t="s">
        <v>219</v>
      </c>
      <c r="F14" s="78"/>
      <c r="G14" s="72">
        <v>3</v>
      </c>
      <c r="H14" s="17" t="s">
        <v>272</v>
      </c>
      <c r="I14" s="17">
        <v>9</v>
      </c>
      <c r="J14" s="3" t="s">
        <v>278</v>
      </c>
    </row>
    <row r="15" spans="1:17" s="3" customFormat="1" ht="12.75" customHeight="1">
      <c r="A15" s="14">
        <v>10</v>
      </c>
      <c r="B15" s="4" t="s">
        <v>18</v>
      </c>
      <c r="C15" s="5" t="s">
        <v>217</v>
      </c>
      <c r="D15" s="79"/>
      <c r="E15" s="5" t="s">
        <v>223</v>
      </c>
      <c r="F15" s="81"/>
      <c r="G15" s="72">
        <v>3</v>
      </c>
      <c r="H15" s="17" t="s">
        <v>272</v>
      </c>
      <c r="I15" s="17">
        <v>9</v>
      </c>
    </row>
    <row r="16" spans="1:17" s="3" customFormat="1" ht="12.75" customHeight="1">
      <c r="A16" s="14">
        <v>11</v>
      </c>
      <c r="B16" s="4" t="s">
        <v>116</v>
      </c>
      <c r="C16" s="5" t="s">
        <v>123</v>
      </c>
      <c r="D16" s="79"/>
      <c r="E16" s="5" t="s">
        <v>124</v>
      </c>
      <c r="F16" s="81"/>
      <c r="G16" s="72">
        <v>2</v>
      </c>
      <c r="H16" s="17"/>
      <c r="I16" s="17">
        <v>11</v>
      </c>
    </row>
    <row r="17" spans="1:10" s="3" customFormat="1">
      <c r="A17" s="14">
        <v>12</v>
      </c>
      <c r="B17" s="4" t="s">
        <v>116</v>
      </c>
      <c r="C17" s="5" t="s">
        <v>119</v>
      </c>
      <c r="D17" s="79"/>
      <c r="E17" s="5" t="s">
        <v>120</v>
      </c>
      <c r="F17" s="81"/>
      <c r="G17" s="72">
        <v>2</v>
      </c>
      <c r="H17" s="150"/>
      <c r="I17" s="17">
        <v>11</v>
      </c>
    </row>
    <row r="18" spans="1:10" s="3" customFormat="1">
      <c r="A18" s="14">
        <v>13</v>
      </c>
      <c r="B18" s="141" t="s">
        <v>246</v>
      </c>
      <c r="C18" s="5" t="s">
        <v>239</v>
      </c>
      <c r="D18" s="79"/>
      <c r="E18" s="5" t="s">
        <v>240</v>
      </c>
      <c r="F18" s="81"/>
      <c r="G18" s="72">
        <v>2</v>
      </c>
      <c r="H18" s="17"/>
      <c r="I18" s="17">
        <v>11</v>
      </c>
      <c r="J18" s="3" t="s">
        <v>278</v>
      </c>
    </row>
    <row r="19" spans="1:10" s="3" customFormat="1">
      <c r="A19" s="14">
        <v>14</v>
      </c>
      <c r="B19" s="4" t="s">
        <v>129</v>
      </c>
      <c r="C19" s="71" t="s">
        <v>132</v>
      </c>
      <c r="D19" s="81"/>
      <c r="E19" s="5" t="s">
        <v>136</v>
      </c>
      <c r="F19" s="81"/>
      <c r="G19" s="72">
        <v>2</v>
      </c>
      <c r="H19" s="17"/>
      <c r="I19" s="17">
        <v>11</v>
      </c>
    </row>
    <row r="20" spans="1:10" s="3" customFormat="1">
      <c r="A20" s="14">
        <v>15</v>
      </c>
      <c r="B20" s="70" t="s">
        <v>129</v>
      </c>
      <c r="C20" s="71" t="s">
        <v>145</v>
      </c>
      <c r="D20" s="79"/>
      <c r="E20" s="5" t="s">
        <v>141</v>
      </c>
      <c r="F20" s="81"/>
      <c r="G20" s="72">
        <v>2</v>
      </c>
      <c r="H20" s="17"/>
      <c r="I20" s="17">
        <v>11</v>
      </c>
    </row>
    <row r="21" spans="1:10" s="3" customFormat="1" ht="12.75" customHeight="1">
      <c r="A21" s="14">
        <v>16</v>
      </c>
      <c r="B21" s="4" t="s">
        <v>129</v>
      </c>
      <c r="C21" s="5" t="s">
        <v>130</v>
      </c>
      <c r="D21" s="81"/>
      <c r="E21" s="5" t="s">
        <v>131</v>
      </c>
      <c r="F21" s="81"/>
      <c r="G21" s="72">
        <v>2</v>
      </c>
      <c r="H21" s="17"/>
      <c r="I21" s="17">
        <v>11</v>
      </c>
    </row>
    <row r="22" spans="1:10" s="3" customFormat="1" ht="12.75" customHeight="1">
      <c r="A22" s="14">
        <v>17</v>
      </c>
      <c r="B22" s="4" t="s">
        <v>129</v>
      </c>
      <c r="C22" s="5" t="s">
        <v>135</v>
      </c>
      <c r="D22" s="79"/>
      <c r="E22" s="5" t="s">
        <v>139</v>
      </c>
      <c r="F22" s="81"/>
      <c r="G22" s="72">
        <v>2</v>
      </c>
      <c r="H22" s="17"/>
      <c r="I22" s="17">
        <v>11</v>
      </c>
    </row>
    <row r="23" spans="1:10" s="3" customFormat="1">
      <c r="A23" s="14">
        <v>18</v>
      </c>
      <c r="B23" s="4" t="s">
        <v>97</v>
      </c>
      <c r="C23" s="5" t="s">
        <v>162</v>
      </c>
      <c r="D23" s="79"/>
      <c r="E23" s="5" t="s">
        <v>159</v>
      </c>
      <c r="F23" s="79"/>
      <c r="G23" s="72">
        <v>2</v>
      </c>
      <c r="H23" s="17"/>
      <c r="I23" s="17">
        <v>11</v>
      </c>
    </row>
    <row r="24" spans="1:10" s="3" customFormat="1">
      <c r="A24" s="14">
        <v>19</v>
      </c>
      <c r="B24" s="4" t="s">
        <v>11</v>
      </c>
      <c r="C24" s="9" t="s">
        <v>171</v>
      </c>
      <c r="D24" s="81"/>
      <c r="E24" s="9" t="s">
        <v>168</v>
      </c>
      <c r="F24" s="81"/>
      <c r="G24" s="72">
        <v>2</v>
      </c>
      <c r="H24" s="17"/>
      <c r="I24" s="17">
        <v>11</v>
      </c>
    </row>
    <row r="25" spans="1:10" s="3" customFormat="1">
      <c r="A25" s="14">
        <v>20</v>
      </c>
      <c r="B25" s="4" t="s">
        <v>11</v>
      </c>
      <c r="C25" s="9" t="s">
        <v>174</v>
      </c>
      <c r="D25" s="81"/>
      <c r="E25" s="9" t="s">
        <v>169</v>
      </c>
      <c r="F25" s="81"/>
      <c r="G25" s="72">
        <v>2</v>
      </c>
      <c r="H25" s="17"/>
      <c r="I25" s="17">
        <v>11</v>
      </c>
    </row>
    <row r="26" spans="1:10" s="3" customFormat="1">
      <c r="A26" s="14">
        <v>21</v>
      </c>
      <c r="B26" s="4" t="s">
        <v>11</v>
      </c>
      <c r="C26" s="5" t="s">
        <v>167</v>
      </c>
      <c r="D26" s="79"/>
      <c r="E26" s="5" t="s">
        <v>177</v>
      </c>
      <c r="F26" s="79"/>
      <c r="G26" s="72">
        <v>2</v>
      </c>
      <c r="H26" s="17"/>
      <c r="I26" s="17">
        <v>11</v>
      </c>
    </row>
    <row r="27" spans="1:10" s="3" customFormat="1">
      <c r="A27" s="14">
        <v>22</v>
      </c>
      <c r="B27" s="141" t="s">
        <v>279</v>
      </c>
      <c r="C27" s="9" t="s">
        <v>193</v>
      </c>
      <c r="D27" s="81"/>
      <c r="E27" s="5" t="s">
        <v>202</v>
      </c>
      <c r="F27" s="81"/>
      <c r="G27" s="72">
        <v>2</v>
      </c>
      <c r="H27" s="17"/>
      <c r="I27" s="17">
        <v>11</v>
      </c>
      <c r="J27" s="3" t="s">
        <v>278</v>
      </c>
    </row>
    <row r="28" spans="1:10" s="3" customFormat="1">
      <c r="A28" s="14">
        <v>23</v>
      </c>
      <c r="B28" s="4" t="s">
        <v>12</v>
      </c>
      <c r="C28" s="5" t="s">
        <v>188</v>
      </c>
      <c r="D28" s="79"/>
      <c r="E28" s="15" t="s">
        <v>184</v>
      </c>
      <c r="F28" s="79"/>
      <c r="G28" s="72">
        <v>2</v>
      </c>
      <c r="H28" s="17"/>
      <c r="I28" s="17">
        <v>11</v>
      </c>
    </row>
    <row r="29" spans="1:10" s="3" customFormat="1">
      <c r="A29" s="14">
        <v>24</v>
      </c>
      <c r="B29" s="4" t="s">
        <v>12</v>
      </c>
      <c r="C29" s="9" t="s">
        <v>189</v>
      </c>
      <c r="D29" s="81"/>
      <c r="E29" s="9" t="s">
        <v>182</v>
      </c>
      <c r="F29" s="81"/>
      <c r="G29" s="72">
        <v>2</v>
      </c>
      <c r="H29" s="17"/>
      <c r="I29" s="17">
        <v>11</v>
      </c>
    </row>
    <row r="30" spans="1:10" s="3" customFormat="1">
      <c r="A30" s="14">
        <v>25</v>
      </c>
      <c r="B30" s="4" t="s">
        <v>12</v>
      </c>
      <c r="C30" s="5" t="s">
        <v>190</v>
      </c>
      <c r="D30" s="79"/>
      <c r="E30" s="5" t="s">
        <v>183</v>
      </c>
      <c r="F30" s="81"/>
      <c r="G30" s="72">
        <v>2</v>
      </c>
      <c r="H30" s="17"/>
      <c r="I30" s="17">
        <v>11</v>
      </c>
    </row>
    <row r="31" spans="1:10" s="3" customFormat="1">
      <c r="A31" s="14">
        <v>26</v>
      </c>
      <c r="B31" s="4" t="s">
        <v>16</v>
      </c>
      <c r="C31" s="5" t="s">
        <v>203</v>
      </c>
      <c r="D31" s="79"/>
      <c r="E31" s="5" t="s">
        <v>204</v>
      </c>
      <c r="F31" s="79"/>
      <c r="G31" s="72">
        <v>2</v>
      </c>
      <c r="H31" s="17"/>
      <c r="I31" s="17">
        <v>11</v>
      </c>
    </row>
    <row r="32" spans="1:10" s="3" customFormat="1">
      <c r="A32" s="14">
        <v>27</v>
      </c>
      <c r="B32" s="4" t="s">
        <v>17</v>
      </c>
      <c r="C32" s="5" t="s">
        <v>238</v>
      </c>
      <c r="D32" s="81"/>
      <c r="E32" s="15" t="s">
        <v>209</v>
      </c>
      <c r="F32" s="79"/>
      <c r="G32" s="72">
        <v>2</v>
      </c>
      <c r="H32" s="17"/>
      <c r="I32" s="17">
        <v>11</v>
      </c>
    </row>
    <row r="33" spans="1:11">
      <c r="A33" s="14">
        <v>28</v>
      </c>
      <c r="B33" s="4" t="s">
        <v>210</v>
      </c>
      <c r="C33" s="9" t="s">
        <v>216</v>
      </c>
      <c r="D33" s="81"/>
      <c r="E33" s="9" t="s">
        <v>213</v>
      </c>
      <c r="F33" s="81"/>
      <c r="G33" s="72">
        <v>2</v>
      </c>
      <c r="H33" s="17"/>
      <c r="I33" s="17">
        <v>11</v>
      </c>
      <c r="J33" s="3"/>
      <c r="K33" s="3"/>
    </row>
    <row r="34" spans="1:11">
      <c r="A34" s="14">
        <v>29</v>
      </c>
      <c r="B34" s="4" t="s">
        <v>210</v>
      </c>
      <c r="C34" s="5" t="s">
        <v>215</v>
      </c>
      <c r="D34" s="81"/>
      <c r="E34" s="5" t="s">
        <v>214</v>
      </c>
      <c r="F34" s="81"/>
      <c r="G34" s="72">
        <v>2</v>
      </c>
      <c r="H34" s="17"/>
      <c r="I34" s="17">
        <v>11</v>
      </c>
      <c r="J34" s="3"/>
      <c r="K34" s="3"/>
    </row>
    <row r="35" spans="1:11">
      <c r="A35" s="14">
        <v>30</v>
      </c>
      <c r="B35" s="4" t="s">
        <v>74</v>
      </c>
      <c r="C35" s="5" t="s">
        <v>227</v>
      </c>
      <c r="D35" s="81"/>
      <c r="E35" s="15" t="s">
        <v>226</v>
      </c>
      <c r="F35" s="81"/>
      <c r="G35" s="72">
        <v>2</v>
      </c>
      <c r="H35" s="17"/>
      <c r="I35" s="17">
        <v>11</v>
      </c>
      <c r="J35" s="3"/>
      <c r="K35" s="3"/>
    </row>
    <row r="36" spans="1:11">
      <c r="A36" s="14">
        <v>31</v>
      </c>
      <c r="B36" s="4" t="s">
        <v>74</v>
      </c>
      <c r="C36" s="5" t="s">
        <v>228</v>
      </c>
      <c r="D36" s="79"/>
      <c r="E36" s="5" t="s">
        <v>230</v>
      </c>
      <c r="F36" s="79"/>
      <c r="G36" s="72">
        <v>2</v>
      </c>
      <c r="H36" s="17"/>
      <c r="I36" s="17">
        <v>11</v>
      </c>
      <c r="J36" s="3"/>
      <c r="K36" s="3"/>
    </row>
    <row r="37" spans="1:11">
      <c r="A37" s="14">
        <v>32</v>
      </c>
      <c r="B37" s="4" t="s">
        <v>74</v>
      </c>
      <c r="C37" s="5" t="s">
        <v>231</v>
      </c>
      <c r="D37" s="121"/>
      <c r="E37" s="100" t="s">
        <v>232</v>
      </c>
      <c r="F37" s="121"/>
      <c r="G37" s="72">
        <v>2</v>
      </c>
      <c r="H37" s="17"/>
      <c r="I37" s="17">
        <v>11</v>
      </c>
      <c r="J37" s="3"/>
      <c r="K37" s="3"/>
    </row>
    <row r="38" spans="1:11">
      <c r="A38" s="14">
        <v>33</v>
      </c>
      <c r="B38" s="4"/>
      <c r="C38" s="71"/>
      <c r="D38" s="122"/>
      <c r="E38" s="71"/>
      <c r="F38" s="81"/>
      <c r="G38" s="11"/>
      <c r="H38" s="17"/>
      <c r="I38" s="17"/>
    </row>
    <row r="39" spans="1:11">
      <c r="A39" s="14">
        <v>34</v>
      </c>
      <c r="B39" s="4"/>
      <c r="C39" s="5"/>
      <c r="D39" s="81"/>
      <c r="E39" s="5"/>
      <c r="F39" s="81"/>
      <c r="G39" s="11"/>
      <c r="H39" s="17"/>
      <c r="I39" s="123"/>
      <c r="J39" s="3"/>
    </row>
    <row r="40" spans="1:11" ht="13.8" thickBot="1">
      <c r="A40" s="14">
        <v>35</v>
      </c>
      <c r="B40" s="7"/>
      <c r="C40" s="6"/>
      <c r="D40" s="127"/>
      <c r="E40" s="6"/>
      <c r="F40" s="127"/>
      <c r="G40" s="12"/>
      <c r="H40" s="47"/>
      <c r="I40" s="47"/>
      <c r="J40" s="3"/>
    </row>
  </sheetData>
  <autoFilter ref="B5:I40" xr:uid="{00000000-0001-0000-0400-000000000000}"/>
  <sortState xmlns:xlrd2="http://schemas.microsoft.com/office/spreadsheetml/2017/richdata2" ref="B6:I15">
    <sortCondition descending="1" ref="G6:G15"/>
  </sortState>
  <mergeCells count="2">
    <mergeCell ref="C2:E3"/>
    <mergeCell ref="N2:Q3"/>
  </mergeCells>
  <phoneticPr fontId="0" type="noConversion"/>
  <pageMargins left="0.23622047244094491" right="0.23622047244094491" top="0.55118110236220474" bottom="0.35433070866141736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7"/>
  <sheetViews>
    <sheetView showGridLines="0" topLeftCell="A3" zoomScale="90" zoomScaleNormal="90" workbookViewId="0">
      <selection activeCell="N22" sqref="N22"/>
    </sheetView>
  </sheetViews>
  <sheetFormatPr baseColWidth="10" defaultColWidth="11.44140625" defaultRowHeight="13.2"/>
  <cols>
    <col min="1" max="1" width="5.6640625" style="1" customWidth="1"/>
    <col min="2" max="2" width="18.33203125" customWidth="1"/>
    <col min="3" max="3" width="23.33203125" customWidth="1"/>
    <col min="4" max="4" width="12.109375" style="76" hidden="1" customWidth="1"/>
    <col min="5" max="5" width="21.33203125" style="1" customWidth="1"/>
    <col min="6" max="6" width="14.33203125" style="76" hidden="1" customWidth="1"/>
    <col min="7" max="7" width="11.44140625" style="1"/>
    <col min="8" max="8" width="0" style="76" hidden="1" customWidth="1"/>
    <col min="9" max="9" width="11.88671875" style="1" customWidth="1"/>
    <col min="10" max="10" width="9.109375" style="132" customWidth="1"/>
    <col min="11" max="11" width="7.44140625" customWidth="1"/>
  </cols>
  <sheetData>
    <row r="1" spans="1:17" s="3" customFormat="1" ht="20.25" customHeight="1">
      <c r="A1" s="14"/>
      <c r="B1" s="16"/>
      <c r="C1" s="18"/>
      <c r="D1" s="73"/>
      <c r="E1" s="14"/>
      <c r="F1" s="73"/>
      <c r="G1" s="14"/>
      <c r="H1" s="73"/>
      <c r="I1" s="14"/>
      <c r="J1" s="104"/>
    </row>
    <row r="2" spans="1:17" s="3" customFormat="1" ht="42.75" customHeight="1">
      <c r="A2" s="14"/>
      <c r="B2" s="16"/>
      <c r="C2" s="157" t="str">
        <f>Accueil!B2&amp;"                    "&amp;Accueil!B5&amp;"  "&amp;Accueil!B6&amp;"                                      Doubles Mixte"</f>
        <v>Challenge Badminton                    CHOLET  2024                                      Doubles Mixte</v>
      </c>
      <c r="D2" s="157"/>
      <c r="E2" s="157"/>
      <c r="F2" s="77"/>
      <c r="G2" s="14"/>
      <c r="H2" s="134"/>
      <c r="I2" s="14"/>
      <c r="J2" s="104"/>
      <c r="N2" s="157" t="str">
        <f>Accueil!B2&amp;"                                                           "&amp;Accueil!B5&amp;"  "&amp;Accueil!B6&amp;"                                           Podiums Doubles Mixte"</f>
        <v>Challenge Badminton                                                           CHOLET  2024                                           Podiums Doubles Mixte</v>
      </c>
      <c r="O2" s="157"/>
      <c r="P2" s="157"/>
      <c r="Q2" s="157"/>
    </row>
    <row r="3" spans="1:17" s="3" customFormat="1" ht="41.4" customHeight="1">
      <c r="A3" s="14"/>
      <c r="B3" s="16"/>
      <c r="C3" s="157"/>
      <c r="D3" s="157"/>
      <c r="E3" s="157"/>
      <c r="F3" s="77"/>
      <c r="G3" s="14"/>
      <c r="H3" s="73"/>
      <c r="I3" s="14"/>
      <c r="J3" s="104"/>
      <c r="N3" s="157"/>
      <c r="O3" s="157"/>
      <c r="P3" s="157"/>
      <c r="Q3" s="157"/>
    </row>
    <row r="4" spans="1:17" s="3" customFormat="1" ht="13.8" thickBot="1">
      <c r="A4" s="14"/>
      <c r="D4" s="73"/>
      <c r="E4" s="14"/>
      <c r="F4" s="73"/>
      <c r="G4" s="14"/>
      <c r="H4" s="73"/>
      <c r="I4" s="14"/>
      <c r="J4" s="104"/>
    </row>
    <row r="5" spans="1:17" s="74" customFormat="1" ht="27" customHeight="1" thickBot="1">
      <c r="A5" s="73"/>
      <c r="B5" s="58" t="s">
        <v>236</v>
      </c>
      <c r="C5" s="58" t="s">
        <v>234</v>
      </c>
      <c r="D5" s="58" t="s">
        <v>31</v>
      </c>
      <c r="E5" s="58" t="s">
        <v>234</v>
      </c>
      <c r="F5" s="58" t="s">
        <v>31</v>
      </c>
      <c r="G5" s="82" t="s">
        <v>20</v>
      </c>
      <c r="H5" s="149" t="s">
        <v>269</v>
      </c>
      <c r="I5" s="82" t="s">
        <v>32</v>
      </c>
      <c r="J5" s="153"/>
    </row>
    <row r="6" spans="1:17" s="3" customFormat="1" ht="12.6" customHeight="1">
      <c r="A6" s="14">
        <v>1</v>
      </c>
      <c r="B6" s="4" t="s">
        <v>96</v>
      </c>
      <c r="C6" s="5" t="s">
        <v>166</v>
      </c>
      <c r="D6" s="79"/>
      <c r="E6" s="15" t="s">
        <v>165</v>
      </c>
      <c r="F6" s="79"/>
      <c r="G6" s="72">
        <v>8</v>
      </c>
      <c r="H6" s="79" t="s">
        <v>270</v>
      </c>
      <c r="I6" s="17">
        <v>1</v>
      </c>
      <c r="J6" s="154"/>
      <c r="K6"/>
      <c r="L6"/>
      <c r="M6"/>
    </row>
    <row r="7" spans="1:17" s="3" customFormat="1" ht="12.9" customHeight="1">
      <c r="A7" s="14">
        <v>2</v>
      </c>
      <c r="B7" s="4" t="s">
        <v>9</v>
      </c>
      <c r="C7" s="5" t="s">
        <v>248</v>
      </c>
      <c r="D7" s="79"/>
      <c r="E7" s="71" t="s">
        <v>157</v>
      </c>
      <c r="F7" s="79"/>
      <c r="G7" s="11">
        <v>7</v>
      </c>
      <c r="H7" s="79" t="s">
        <v>270</v>
      </c>
      <c r="I7" s="17">
        <v>2</v>
      </c>
      <c r="J7" s="154"/>
      <c r="K7"/>
    </row>
    <row r="8" spans="1:17" s="3" customFormat="1" ht="12.9" customHeight="1">
      <c r="A8" s="14">
        <v>3</v>
      </c>
      <c r="B8" s="4" t="s">
        <v>116</v>
      </c>
      <c r="C8" s="5" t="s">
        <v>125</v>
      </c>
      <c r="D8" s="79"/>
      <c r="E8" s="5" t="s">
        <v>118</v>
      </c>
      <c r="F8" s="79"/>
      <c r="G8" s="11">
        <v>6</v>
      </c>
      <c r="H8" s="79" t="s">
        <v>270</v>
      </c>
      <c r="I8" s="17">
        <v>3</v>
      </c>
      <c r="J8" s="154"/>
      <c r="K8"/>
    </row>
    <row r="9" spans="1:17" s="3" customFormat="1" ht="12.6" customHeight="1">
      <c r="A9" s="14">
        <v>4</v>
      </c>
      <c r="B9" s="4" t="s">
        <v>116</v>
      </c>
      <c r="C9" s="5" t="s">
        <v>128</v>
      </c>
      <c r="D9" s="79"/>
      <c r="E9" s="5" t="s">
        <v>126</v>
      </c>
      <c r="F9" s="79"/>
      <c r="G9" s="11">
        <v>5</v>
      </c>
      <c r="H9" s="79" t="s">
        <v>270</v>
      </c>
      <c r="I9" s="17">
        <v>4</v>
      </c>
      <c r="J9" s="154"/>
      <c r="K9"/>
    </row>
    <row r="10" spans="1:17" s="3" customFormat="1">
      <c r="A10" s="14">
        <v>5</v>
      </c>
      <c r="B10" s="4" t="s">
        <v>97</v>
      </c>
      <c r="C10" s="5" t="s">
        <v>161</v>
      </c>
      <c r="D10" s="79"/>
      <c r="E10" s="9" t="s">
        <v>162</v>
      </c>
      <c r="F10" s="79"/>
      <c r="G10" s="11">
        <v>4</v>
      </c>
      <c r="H10" s="79" t="s">
        <v>270</v>
      </c>
      <c r="I10" s="17">
        <v>5</v>
      </c>
      <c r="J10" s="154"/>
      <c r="K10"/>
    </row>
    <row r="11" spans="1:17" s="3" customFormat="1">
      <c r="A11" s="14">
        <v>6</v>
      </c>
      <c r="B11" s="4" t="s">
        <v>11</v>
      </c>
      <c r="C11" s="5" t="s">
        <v>170</v>
      </c>
      <c r="D11" s="79"/>
      <c r="E11" s="15" t="s">
        <v>177</v>
      </c>
      <c r="F11" s="79"/>
      <c r="G11" s="11">
        <v>4</v>
      </c>
      <c r="H11" s="79" t="s">
        <v>270</v>
      </c>
      <c r="I11" s="17">
        <v>6</v>
      </c>
      <c r="J11" s="154"/>
      <c r="K11"/>
    </row>
    <row r="12" spans="1:17" s="3" customFormat="1">
      <c r="A12" s="14">
        <v>7</v>
      </c>
      <c r="B12" s="4" t="s">
        <v>11</v>
      </c>
      <c r="C12" s="5" t="s">
        <v>180</v>
      </c>
      <c r="D12" s="79"/>
      <c r="E12" s="5" t="s">
        <v>175</v>
      </c>
      <c r="F12" s="79"/>
      <c r="G12" s="11">
        <v>4</v>
      </c>
      <c r="H12" s="79" t="s">
        <v>270</v>
      </c>
      <c r="I12" s="17">
        <v>7</v>
      </c>
      <c r="J12" s="154"/>
      <c r="K12"/>
    </row>
    <row r="13" spans="1:17" s="3" customFormat="1">
      <c r="A13" s="14">
        <v>8</v>
      </c>
      <c r="B13" s="4" t="s">
        <v>18</v>
      </c>
      <c r="C13" s="5" t="s">
        <v>222</v>
      </c>
      <c r="D13" s="79"/>
      <c r="E13" s="5" t="s">
        <v>218</v>
      </c>
      <c r="F13" s="79"/>
      <c r="G13" s="11">
        <v>4</v>
      </c>
      <c r="H13" s="79" t="s">
        <v>270</v>
      </c>
      <c r="I13" s="17">
        <v>8</v>
      </c>
      <c r="J13" s="154"/>
      <c r="K13"/>
    </row>
    <row r="14" spans="1:17" s="3" customFormat="1">
      <c r="A14" s="14">
        <v>9</v>
      </c>
      <c r="B14" s="4" t="s">
        <v>116</v>
      </c>
      <c r="C14" s="125" t="s">
        <v>127</v>
      </c>
      <c r="D14" s="126"/>
      <c r="E14" s="5" t="s">
        <v>123</v>
      </c>
      <c r="F14" s="79"/>
      <c r="G14" s="72">
        <v>3</v>
      </c>
      <c r="H14" s="79"/>
      <c r="I14" s="17">
        <v>9</v>
      </c>
      <c r="J14" s="154"/>
      <c r="K14"/>
    </row>
    <row r="15" spans="1:17" s="3" customFormat="1">
      <c r="A15" s="14">
        <v>10</v>
      </c>
      <c r="B15" s="4" t="s">
        <v>116</v>
      </c>
      <c r="C15" s="5" t="s">
        <v>122</v>
      </c>
      <c r="D15" s="79"/>
      <c r="E15" s="5" t="s">
        <v>124</v>
      </c>
      <c r="F15" s="79"/>
      <c r="G15" s="72">
        <v>3</v>
      </c>
      <c r="H15" s="79"/>
      <c r="I15" s="17">
        <v>10</v>
      </c>
      <c r="J15" s="154"/>
      <c r="K15"/>
    </row>
    <row r="16" spans="1:17" s="3" customFormat="1">
      <c r="A16" s="14">
        <v>11</v>
      </c>
      <c r="B16" s="4" t="s">
        <v>107</v>
      </c>
      <c r="C16" s="5" t="s">
        <v>151</v>
      </c>
      <c r="D16" s="79"/>
      <c r="E16" s="5" t="s">
        <v>150</v>
      </c>
      <c r="F16" s="79"/>
      <c r="G16" s="11">
        <v>3</v>
      </c>
      <c r="H16" s="79"/>
      <c r="I16" s="17">
        <v>11</v>
      </c>
      <c r="J16" s="154"/>
      <c r="K16"/>
    </row>
    <row r="17" spans="1:13" s="3" customFormat="1">
      <c r="A17" s="14">
        <v>12</v>
      </c>
      <c r="B17" s="70" t="s">
        <v>243</v>
      </c>
      <c r="C17" s="9" t="s">
        <v>152</v>
      </c>
      <c r="D17" s="79"/>
      <c r="E17" s="5" t="s">
        <v>154</v>
      </c>
      <c r="F17" s="79"/>
      <c r="G17" s="11">
        <v>3</v>
      </c>
      <c r="H17" s="79"/>
      <c r="I17" s="17">
        <v>12</v>
      </c>
      <c r="J17" s="154"/>
      <c r="K17"/>
    </row>
    <row r="18" spans="1:13" s="3" customFormat="1">
      <c r="A18" s="14">
        <v>13</v>
      </c>
      <c r="B18" s="4" t="s">
        <v>129</v>
      </c>
      <c r="C18" s="5" t="s">
        <v>138</v>
      </c>
      <c r="D18" s="79"/>
      <c r="E18" s="15" t="s">
        <v>141</v>
      </c>
      <c r="F18" s="79"/>
      <c r="G18" s="11">
        <v>3</v>
      </c>
      <c r="H18" s="79"/>
      <c r="I18" s="17">
        <v>13</v>
      </c>
      <c r="J18" s="154"/>
      <c r="K18"/>
    </row>
    <row r="19" spans="1:13" s="3" customFormat="1">
      <c r="A19" s="14">
        <v>14</v>
      </c>
      <c r="B19" s="4" t="s">
        <v>129</v>
      </c>
      <c r="C19" s="5" t="s">
        <v>142</v>
      </c>
      <c r="D19" s="79"/>
      <c r="E19" s="5" t="s">
        <v>137</v>
      </c>
      <c r="F19" s="79"/>
      <c r="G19" s="11">
        <v>3</v>
      </c>
      <c r="H19" s="79"/>
      <c r="I19" s="17">
        <v>14</v>
      </c>
      <c r="J19" s="154"/>
      <c r="K19"/>
    </row>
    <row r="20" spans="1:13" s="3" customFormat="1">
      <c r="A20" s="14">
        <v>15</v>
      </c>
      <c r="B20" s="141" t="s">
        <v>242</v>
      </c>
      <c r="C20" s="71" t="s">
        <v>140</v>
      </c>
      <c r="D20" s="78"/>
      <c r="E20" s="71" t="s">
        <v>147</v>
      </c>
      <c r="F20" s="111"/>
      <c r="G20" s="72">
        <v>3</v>
      </c>
      <c r="H20" s="79"/>
      <c r="I20" s="17">
        <v>15</v>
      </c>
      <c r="J20" s="154" t="s">
        <v>278</v>
      </c>
      <c r="K20"/>
    </row>
    <row r="21" spans="1:13" s="3" customFormat="1">
      <c r="A21" s="14">
        <v>16</v>
      </c>
      <c r="B21" s="4" t="s">
        <v>97</v>
      </c>
      <c r="C21" s="5" t="s">
        <v>160</v>
      </c>
      <c r="D21" s="79"/>
      <c r="E21" s="5" t="s">
        <v>159</v>
      </c>
      <c r="F21" s="79"/>
      <c r="G21" s="11">
        <v>3</v>
      </c>
      <c r="H21" s="79"/>
      <c r="I21" s="17">
        <v>16</v>
      </c>
      <c r="J21" s="154"/>
      <c r="K21"/>
    </row>
    <row r="22" spans="1:13" s="3" customFormat="1" ht="12.75" customHeight="1">
      <c r="A22" s="14">
        <v>17</v>
      </c>
      <c r="B22" s="4" t="s">
        <v>11</v>
      </c>
      <c r="C22" s="5" t="s">
        <v>172</v>
      </c>
      <c r="D22" s="79"/>
      <c r="E22" s="5" t="s">
        <v>167</v>
      </c>
      <c r="F22" s="79"/>
      <c r="G22" s="11">
        <v>3</v>
      </c>
      <c r="H22" s="79"/>
      <c r="I22" s="17">
        <v>17</v>
      </c>
      <c r="J22" s="154"/>
      <c r="K22"/>
    </row>
    <row r="23" spans="1:13" s="3" customFormat="1" ht="12.75" customHeight="1">
      <c r="A23" s="14">
        <v>18</v>
      </c>
      <c r="B23" s="4" t="s">
        <v>11</v>
      </c>
      <c r="C23" s="5" t="s">
        <v>179</v>
      </c>
      <c r="D23" s="79"/>
      <c r="E23" s="5" t="s">
        <v>178</v>
      </c>
      <c r="F23" s="79"/>
      <c r="G23" s="11">
        <v>3</v>
      </c>
      <c r="H23" s="79"/>
      <c r="I23" s="17">
        <v>18</v>
      </c>
      <c r="J23" s="154"/>
      <c r="K23"/>
    </row>
    <row r="24" spans="1:13" s="3" customFormat="1">
      <c r="A24" s="14">
        <v>19</v>
      </c>
      <c r="B24" s="4" t="s">
        <v>12</v>
      </c>
      <c r="C24" s="5" t="s">
        <v>185</v>
      </c>
      <c r="D24" s="79"/>
      <c r="E24" s="5" t="s">
        <v>194</v>
      </c>
      <c r="F24" s="79"/>
      <c r="G24" s="72">
        <v>3</v>
      </c>
      <c r="H24" s="79"/>
      <c r="I24" s="17">
        <v>19</v>
      </c>
      <c r="J24" s="154"/>
      <c r="K24"/>
    </row>
    <row r="25" spans="1:13" s="3" customFormat="1">
      <c r="A25" s="14">
        <v>20</v>
      </c>
      <c r="B25" s="4" t="s">
        <v>12</v>
      </c>
      <c r="C25" s="5" t="s">
        <v>186</v>
      </c>
      <c r="D25" s="79"/>
      <c r="E25" s="5" t="s">
        <v>191</v>
      </c>
      <c r="F25" s="79"/>
      <c r="G25" s="72">
        <v>3</v>
      </c>
      <c r="H25" s="79"/>
      <c r="I25" s="17">
        <v>20</v>
      </c>
      <c r="J25" s="154"/>
      <c r="K25"/>
    </row>
    <row r="26" spans="1:13" s="3" customFormat="1">
      <c r="A26" s="14">
        <v>21</v>
      </c>
      <c r="B26" s="70" t="s">
        <v>78</v>
      </c>
      <c r="C26" s="71" t="s">
        <v>198</v>
      </c>
      <c r="D26" s="78"/>
      <c r="E26" s="71" t="s">
        <v>197</v>
      </c>
      <c r="F26" s="111"/>
      <c r="G26" s="72">
        <v>3</v>
      </c>
      <c r="H26" s="79"/>
      <c r="I26" s="17">
        <v>21</v>
      </c>
      <c r="J26" s="154"/>
      <c r="K26"/>
    </row>
    <row r="27" spans="1:13" s="3" customFormat="1">
      <c r="A27" s="14">
        <v>22</v>
      </c>
      <c r="B27" s="4" t="s">
        <v>210</v>
      </c>
      <c r="C27" s="5" t="s">
        <v>211</v>
      </c>
      <c r="D27" s="79"/>
      <c r="E27" s="5" t="s">
        <v>214</v>
      </c>
      <c r="F27" s="79"/>
      <c r="G27" s="11">
        <v>3</v>
      </c>
      <c r="H27" s="79"/>
      <c r="I27" s="17">
        <v>22</v>
      </c>
      <c r="J27" s="154"/>
      <c r="K27"/>
    </row>
    <row r="28" spans="1:13" s="3" customFormat="1" ht="12.75" customHeight="1">
      <c r="A28" s="14">
        <v>23</v>
      </c>
      <c r="B28" s="4" t="s">
        <v>18</v>
      </c>
      <c r="C28" s="5" t="s">
        <v>221</v>
      </c>
      <c r="D28" s="79"/>
      <c r="E28" s="5" t="s">
        <v>217</v>
      </c>
      <c r="F28" s="79"/>
      <c r="G28" s="11">
        <v>3</v>
      </c>
      <c r="H28" s="79"/>
      <c r="I28" s="17">
        <v>23</v>
      </c>
      <c r="J28" s="154"/>
      <c r="K28"/>
    </row>
    <row r="29" spans="1:13" s="3" customFormat="1" ht="12.75" customHeight="1">
      <c r="A29" s="14">
        <v>24</v>
      </c>
      <c r="B29" s="4" t="s">
        <v>74</v>
      </c>
      <c r="C29" s="5" t="s">
        <v>225</v>
      </c>
      <c r="D29" s="79"/>
      <c r="E29" s="5" t="s">
        <v>233</v>
      </c>
      <c r="F29" s="79"/>
      <c r="G29" s="11">
        <v>3</v>
      </c>
      <c r="H29" s="79"/>
      <c r="I29" s="17">
        <v>24</v>
      </c>
      <c r="J29" s="154"/>
      <c r="K29"/>
    </row>
    <row r="30" spans="1:13" s="3" customFormat="1">
      <c r="A30" s="14">
        <v>25</v>
      </c>
      <c r="B30" s="4" t="s">
        <v>74</v>
      </c>
      <c r="C30" s="5" t="s">
        <v>224</v>
      </c>
      <c r="D30" s="79"/>
      <c r="E30" s="15" t="s">
        <v>226</v>
      </c>
      <c r="F30" s="79"/>
      <c r="G30" s="11">
        <v>3</v>
      </c>
      <c r="H30" s="79"/>
      <c r="I30" s="17">
        <v>25</v>
      </c>
      <c r="J30" s="154"/>
      <c r="K30"/>
    </row>
    <row r="31" spans="1:13" s="3" customFormat="1">
      <c r="A31" s="14">
        <v>26</v>
      </c>
      <c r="B31" s="4" t="s">
        <v>74</v>
      </c>
      <c r="C31" s="5" t="s">
        <v>229</v>
      </c>
      <c r="D31" s="79"/>
      <c r="E31" s="5" t="s">
        <v>227</v>
      </c>
      <c r="F31" s="79"/>
      <c r="G31" s="11">
        <v>3</v>
      </c>
      <c r="H31" s="79"/>
      <c r="I31" s="17">
        <v>26</v>
      </c>
      <c r="J31" s="154"/>
      <c r="K31"/>
    </row>
    <row r="32" spans="1:13" s="3" customFormat="1">
      <c r="A32" s="14">
        <v>27</v>
      </c>
      <c r="B32" s="4"/>
      <c r="C32" s="5"/>
      <c r="D32" s="79"/>
      <c r="E32" s="5"/>
      <c r="F32" s="79"/>
      <c r="G32" s="11"/>
      <c r="H32" s="79"/>
      <c r="I32" s="17"/>
      <c r="J32" s="104"/>
      <c r="K32"/>
      <c r="L32"/>
      <c r="M32"/>
    </row>
    <row r="33" spans="1:13" s="3" customFormat="1">
      <c r="A33" s="14">
        <v>28</v>
      </c>
      <c r="B33" s="8"/>
      <c r="C33" s="9"/>
      <c r="D33" s="79"/>
      <c r="E33" s="9"/>
      <c r="F33" s="79"/>
      <c r="G33" s="11"/>
      <c r="H33" s="79"/>
      <c r="I33" s="17"/>
      <c r="J33" s="104"/>
      <c r="K33"/>
      <c r="L33"/>
      <c r="M33"/>
    </row>
    <row r="34" spans="1:13" s="3" customFormat="1">
      <c r="A34" s="14">
        <v>29</v>
      </c>
      <c r="B34" s="4"/>
      <c r="C34" s="5"/>
      <c r="D34" s="79"/>
      <c r="E34" s="5"/>
      <c r="F34" s="79"/>
      <c r="G34" s="11"/>
      <c r="H34" s="79"/>
      <c r="I34" s="17"/>
      <c r="J34" s="104"/>
      <c r="K34"/>
      <c r="L34"/>
      <c r="M34"/>
    </row>
    <row r="35" spans="1:13" s="3" customFormat="1">
      <c r="A35" s="14">
        <v>30</v>
      </c>
      <c r="B35" s="4"/>
      <c r="C35" s="5"/>
      <c r="D35" s="79"/>
      <c r="E35" s="5"/>
      <c r="F35" s="79"/>
      <c r="G35" s="11"/>
      <c r="H35" s="79"/>
      <c r="I35" s="17"/>
      <c r="J35" s="132"/>
      <c r="K35"/>
      <c r="L35"/>
      <c r="M35"/>
    </row>
    <row r="36" spans="1:13" s="3" customFormat="1">
      <c r="A36" s="14">
        <v>31</v>
      </c>
      <c r="B36" s="4"/>
      <c r="C36" s="5"/>
      <c r="D36" s="79"/>
      <c r="E36" s="15"/>
      <c r="F36" s="79"/>
      <c r="G36" s="11"/>
      <c r="H36" s="79"/>
      <c r="I36" s="17"/>
      <c r="J36" s="104"/>
      <c r="K36"/>
      <c r="L36"/>
      <c r="M36"/>
    </row>
    <row r="37" spans="1:13" s="3" customFormat="1">
      <c r="A37" s="14">
        <v>32</v>
      </c>
      <c r="B37" s="4"/>
      <c r="C37" s="5"/>
      <c r="D37" s="79"/>
      <c r="E37" s="5"/>
      <c r="F37" s="79"/>
      <c r="G37" s="11"/>
      <c r="H37" s="79"/>
      <c r="I37" s="17"/>
      <c r="J37" s="104"/>
    </row>
    <row r="38" spans="1:13" s="3" customFormat="1">
      <c r="A38" s="14">
        <v>33</v>
      </c>
      <c r="B38" s="4"/>
      <c r="C38" s="5"/>
      <c r="D38" s="79"/>
      <c r="E38" s="5"/>
      <c r="F38" s="79"/>
      <c r="G38" s="11"/>
      <c r="H38" s="79"/>
      <c r="I38" s="17"/>
      <c r="J38" s="104"/>
    </row>
    <row r="39" spans="1:13" s="3" customFormat="1">
      <c r="A39" s="14">
        <v>34</v>
      </c>
      <c r="B39" s="4"/>
      <c r="C39" s="53"/>
      <c r="D39" s="79"/>
      <c r="E39" s="5"/>
      <c r="F39" s="79"/>
      <c r="G39" s="11"/>
      <c r="H39" s="79"/>
      <c r="I39" s="17"/>
      <c r="J39" s="154"/>
    </row>
    <row r="40" spans="1:13">
      <c r="A40" s="14">
        <v>35</v>
      </c>
      <c r="B40" s="4"/>
      <c r="C40" s="5"/>
      <c r="D40" s="79"/>
      <c r="E40" s="5"/>
      <c r="F40" s="79"/>
      <c r="G40" s="11"/>
      <c r="H40" s="79"/>
      <c r="I40" s="17"/>
      <c r="J40" s="104"/>
      <c r="K40" s="90"/>
      <c r="L40" s="90"/>
      <c r="M40" s="90"/>
    </row>
    <row r="41" spans="1:13">
      <c r="A41" s="14">
        <v>36</v>
      </c>
      <c r="B41" s="4"/>
      <c r="C41" s="5"/>
      <c r="D41" s="79"/>
      <c r="E41" s="5"/>
      <c r="F41" s="79"/>
      <c r="G41" s="11"/>
      <c r="H41" s="79"/>
      <c r="I41" s="17"/>
      <c r="J41" s="104"/>
    </row>
    <row r="42" spans="1:13">
      <c r="A42" s="14">
        <v>37</v>
      </c>
      <c r="B42" s="4"/>
      <c r="C42" s="9"/>
      <c r="D42" s="80"/>
      <c r="E42" s="9"/>
      <c r="F42" s="81"/>
      <c r="G42" s="11"/>
      <c r="H42" s="79"/>
      <c r="I42" s="17"/>
      <c r="J42" s="104"/>
    </row>
    <row r="43" spans="1:13">
      <c r="A43" s="14">
        <v>38</v>
      </c>
      <c r="B43" s="4"/>
      <c r="C43" s="5"/>
      <c r="D43" s="79"/>
      <c r="E43" s="5"/>
      <c r="F43" s="79"/>
      <c r="G43" s="11"/>
      <c r="H43" s="79"/>
      <c r="I43" s="17"/>
      <c r="K43" s="3"/>
      <c r="L43" s="3"/>
      <c r="M43" s="3"/>
    </row>
    <row r="44" spans="1:13">
      <c r="A44" s="14">
        <v>39</v>
      </c>
      <c r="B44" s="4"/>
      <c r="C44" s="5"/>
      <c r="D44" s="79"/>
      <c r="E44" s="5"/>
      <c r="F44" s="79"/>
      <c r="G44" s="11"/>
      <c r="H44" s="79"/>
      <c r="I44" s="17"/>
      <c r="J44" s="104"/>
      <c r="K44" s="3"/>
      <c r="L44" s="3"/>
      <c r="M44" s="3"/>
    </row>
    <row r="45" spans="1:13">
      <c r="A45" s="14">
        <v>40</v>
      </c>
      <c r="B45" s="4"/>
      <c r="C45" s="5"/>
      <c r="D45" s="79"/>
      <c r="E45" s="5"/>
      <c r="F45" s="79"/>
      <c r="G45" s="11"/>
      <c r="H45" s="79"/>
      <c r="I45" s="17"/>
      <c r="J45" s="104"/>
      <c r="K45" s="3"/>
      <c r="L45" s="3"/>
      <c r="M45" s="3"/>
    </row>
    <row r="46" spans="1:13">
      <c r="A46" s="14">
        <v>41</v>
      </c>
      <c r="B46" s="4"/>
      <c r="C46" s="5"/>
      <c r="D46" s="79"/>
      <c r="E46" s="5"/>
      <c r="F46" s="79"/>
      <c r="G46" s="11"/>
      <c r="H46" s="79"/>
      <c r="I46" s="17"/>
      <c r="K46" s="3"/>
      <c r="L46" s="3"/>
      <c r="M46" s="3"/>
    </row>
    <row r="47" spans="1:13" ht="13.8" thickBot="1">
      <c r="A47" s="14">
        <v>41</v>
      </c>
      <c r="B47" s="7"/>
      <c r="C47" s="6"/>
      <c r="D47" s="87"/>
      <c r="E47" s="6"/>
      <c r="F47" s="87"/>
      <c r="G47" s="12"/>
      <c r="H47" s="87"/>
      <c r="I47" s="47"/>
      <c r="K47" s="3"/>
      <c r="L47" s="3"/>
      <c r="M47" s="3"/>
    </row>
  </sheetData>
  <autoFilter ref="B5:I47" xr:uid="{00000000-0001-0000-0500-000000000000}"/>
  <sortState xmlns:xlrd2="http://schemas.microsoft.com/office/spreadsheetml/2017/richdata2" ref="B6:I31">
    <sortCondition descending="1" ref="G6:G31"/>
    <sortCondition ref="B6:B31"/>
  </sortState>
  <mergeCells count="2">
    <mergeCell ref="N2:Q3"/>
    <mergeCell ref="C2:E3"/>
  </mergeCells>
  <pageMargins left="0.11811023622047245" right="0" top="0.19685039370078741" bottom="0.15748031496062992" header="0.31496062992125984" footer="0.31496062992125984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3"/>
  <sheetViews>
    <sheetView showGridLines="0" zoomScale="90" zoomScaleNormal="90" workbookViewId="0">
      <selection activeCell="M24" sqref="M24"/>
    </sheetView>
  </sheetViews>
  <sheetFormatPr baseColWidth="10" defaultColWidth="11.44140625" defaultRowHeight="13.2"/>
  <cols>
    <col min="1" max="1" width="5.6640625" style="1" customWidth="1"/>
    <col min="2" max="2" width="23.5546875" customWidth="1"/>
    <col min="3" max="3" width="23.88671875" customWidth="1"/>
    <col min="4" max="4" width="12.5546875" style="1" hidden="1" customWidth="1"/>
    <col min="5" max="5" width="21.6640625" style="1" customWidth="1"/>
    <col min="6" max="6" width="12.5546875" hidden="1" customWidth="1"/>
    <col min="7" max="7" width="7.33203125" customWidth="1"/>
    <col min="8" max="8" width="9.109375" customWidth="1"/>
    <col min="9" max="9" width="9" customWidth="1"/>
    <col min="11" max="11" width="10.5546875" customWidth="1"/>
    <col min="12" max="12" width="11" customWidth="1"/>
  </cols>
  <sheetData>
    <row r="1" spans="1:18" s="3" customFormat="1" ht="20.25" customHeight="1">
      <c r="A1" s="14"/>
      <c r="B1" s="16"/>
      <c r="C1" s="18"/>
      <c r="D1" s="14"/>
      <c r="E1" s="14"/>
    </row>
    <row r="2" spans="1:18" s="3" customFormat="1" ht="42.75" customHeight="1">
      <c r="A2" s="14"/>
      <c r="B2" s="16"/>
      <c r="C2" s="157" t="str">
        <f>Accueil!B2&amp;"                       "&amp;Accueil!B5&amp;"  "&amp;Accueil!B6&amp;"                                      Doubles Dames"</f>
        <v>Challenge Badminton                       CHOLET  2024                                      Doubles Dames</v>
      </c>
      <c r="D2" s="160"/>
      <c r="E2" s="160"/>
      <c r="O2" s="157" t="str">
        <f>Accueil!B2&amp;"                                                           "&amp;Accueil!B5&amp;"  "&amp;Accueil!B6&amp;"                                           Podiums Doubles Dames"</f>
        <v>Challenge Badminton                                                           CHOLET  2024                                           Podiums Doubles Dames</v>
      </c>
      <c r="P2" s="157"/>
      <c r="Q2" s="157"/>
      <c r="R2" s="157"/>
    </row>
    <row r="3" spans="1:18" s="3" customFormat="1" ht="47.25" customHeight="1">
      <c r="A3" s="14"/>
      <c r="B3" s="16"/>
      <c r="C3" s="160"/>
      <c r="D3" s="160"/>
      <c r="E3" s="160"/>
      <c r="O3" s="157"/>
      <c r="P3" s="157"/>
      <c r="Q3" s="157"/>
      <c r="R3" s="157"/>
    </row>
    <row r="4" spans="1:18" s="3" customFormat="1">
      <c r="A4" s="14"/>
      <c r="B4" s="2"/>
      <c r="C4" s="2"/>
      <c r="D4" s="14"/>
      <c r="E4" s="14"/>
    </row>
    <row r="5" spans="1:18" s="3" customFormat="1" ht="13.8" thickBot="1">
      <c r="A5" s="14"/>
      <c r="D5" s="14"/>
      <c r="E5" s="14"/>
    </row>
    <row r="6" spans="1:18" s="74" customFormat="1" ht="27" customHeight="1" thickBot="1">
      <c r="A6" s="73"/>
      <c r="B6" s="58" t="s">
        <v>4</v>
      </c>
      <c r="C6" s="58" t="s">
        <v>234</v>
      </c>
      <c r="D6" s="82" t="s">
        <v>31</v>
      </c>
      <c r="E6" s="58" t="s">
        <v>234</v>
      </c>
      <c r="F6" s="82" t="s">
        <v>31</v>
      </c>
      <c r="G6" s="82" t="s">
        <v>112</v>
      </c>
      <c r="H6" s="82" t="s">
        <v>269</v>
      </c>
      <c r="I6" s="82" t="s">
        <v>113</v>
      </c>
      <c r="J6" s="58" t="s">
        <v>6</v>
      </c>
    </row>
    <row r="7" spans="1:18" s="3" customFormat="1">
      <c r="A7" s="14">
        <v>1</v>
      </c>
      <c r="B7" s="8" t="s">
        <v>116</v>
      </c>
      <c r="C7" s="9" t="s">
        <v>125</v>
      </c>
      <c r="D7" s="81"/>
      <c r="E7" s="9" t="s">
        <v>128</v>
      </c>
      <c r="F7" s="81"/>
      <c r="G7" s="11">
        <v>8</v>
      </c>
      <c r="H7" s="11" t="s">
        <v>270</v>
      </c>
      <c r="I7" s="128">
        <v>1</v>
      </c>
      <c r="J7" s="17"/>
    </row>
    <row r="8" spans="1:18" s="3" customFormat="1">
      <c r="A8" s="14">
        <v>2</v>
      </c>
      <c r="B8" s="141" t="s">
        <v>241</v>
      </c>
      <c r="C8" s="5" t="s">
        <v>201</v>
      </c>
      <c r="D8" s="79"/>
      <c r="E8" s="5" t="s">
        <v>176</v>
      </c>
      <c r="F8" s="79"/>
      <c r="G8" s="11">
        <v>7</v>
      </c>
      <c r="H8" s="11" t="s">
        <v>270</v>
      </c>
      <c r="I8" s="128">
        <v>2</v>
      </c>
      <c r="J8" s="17"/>
      <c r="K8" s="3" t="s">
        <v>278</v>
      </c>
    </row>
    <row r="9" spans="1:18" s="3" customFormat="1">
      <c r="A9" s="14">
        <v>3</v>
      </c>
      <c r="B9" s="141" t="s">
        <v>247</v>
      </c>
      <c r="C9" s="5" t="s">
        <v>127</v>
      </c>
      <c r="D9" s="79"/>
      <c r="E9" s="71" t="s">
        <v>248</v>
      </c>
      <c r="F9" s="79"/>
      <c r="G9" s="11">
        <v>6</v>
      </c>
      <c r="H9" s="11" t="s">
        <v>270</v>
      </c>
      <c r="I9" s="128">
        <v>3</v>
      </c>
      <c r="J9" s="17"/>
      <c r="K9" s="3" t="s">
        <v>278</v>
      </c>
    </row>
    <row r="10" spans="1:18" s="3" customFormat="1">
      <c r="A10" s="14">
        <v>4</v>
      </c>
      <c r="B10" s="4" t="s">
        <v>210</v>
      </c>
      <c r="C10" s="5" t="s">
        <v>211</v>
      </c>
      <c r="D10" s="79"/>
      <c r="E10" s="5" t="s">
        <v>212</v>
      </c>
      <c r="F10" s="79"/>
      <c r="G10" s="11">
        <v>5</v>
      </c>
      <c r="H10" s="11" t="s">
        <v>270</v>
      </c>
      <c r="I10" s="128">
        <v>4</v>
      </c>
      <c r="J10" s="17"/>
    </row>
    <row r="11" spans="1:18" s="3" customFormat="1">
      <c r="A11" s="14">
        <v>5</v>
      </c>
      <c r="B11" s="4" t="s">
        <v>11</v>
      </c>
      <c r="C11" s="5" t="s">
        <v>180</v>
      </c>
      <c r="D11" s="79"/>
      <c r="E11" s="5" t="s">
        <v>268</v>
      </c>
      <c r="F11" s="79"/>
      <c r="G11" s="11">
        <v>4</v>
      </c>
      <c r="H11" s="11" t="s">
        <v>270</v>
      </c>
      <c r="I11" s="128">
        <v>5</v>
      </c>
      <c r="J11" s="17"/>
    </row>
    <row r="12" spans="1:18" s="3" customFormat="1">
      <c r="A12" s="14">
        <v>6</v>
      </c>
      <c r="B12" s="4" t="s">
        <v>107</v>
      </c>
      <c r="C12" s="5" t="s">
        <v>153</v>
      </c>
      <c r="D12" s="79"/>
      <c r="E12" s="5" t="s">
        <v>152</v>
      </c>
      <c r="F12" s="79"/>
      <c r="G12" s="11">
        <v>4</v>
      </c>
      <c r="H12" s="11" t="s">
        <v>270</v>
      </c>
      <c r="I12" s="128">
        <v>5</v>
      </c>
      <c r="J12" s="17"/>
    </row>
    <row r="13" spans="1:18" s="3" customFormat="1">
      <c r="A13" s="14">
        <v>7</v>
      </c>
      <c r="B13" s="4" t="s">
        <v>18</v>
      </c>
      <c r="C13" s="5" t="s">
        <v>221</v>
      </c>
      <c r="D13" s="79"/>
      <c r="E13" s="53" t="s">
        <v>222</v>
      </c>
      <c r="F13" s="80"/>
      <c r="G13" s="11">
        <v>3</v>
      </c>
      <c r="H13" s="11"/>
      <c r="I13" s="128">
        <v>7</v>
      </c>
      <c r="J13" s="17"/>
    </row>
    <row r="14" spans="1:18" s="3" customFormat="1">
      <c r="A14" s="14">
        <v>8</v>
      </c>
      <c r="B14" s="8" t="s">
        <v>78</v>
      </c>
      <c r="C14" s="9" t="s">
        <v>200</v>
      </c>
      <c r="D14" s="79"/>
      <c r="E14" s="9" t="s">
        <v>195</v>
      </c>
      <c r="F14" s="81"/>
      <c r="G14" s="11">
        <v>3</v>
      </c>
      <c r="H14" s="11"/>
      <c r="I14" s="128">
        <v>7</v>
      </c>
      <c r="J14" s="17"/>
    </row>
    <row r="15" spans="1:18" s="3" customFormat="1" ht="12.6" customHeight="1">
      <c r="A15" s="14">
        <v>9</v>
      </c>
      <c r="B15" s="4" t="s">
        <v>116</v>
      </c>
      <c r="C15" s="5" t="s">
        <v>121</v>
      </c>
      <c r="D15" s="79"/>
      <c r="E15" s="53" t="s">
        <v>117</v>
      </c>
      <c r="F15" s="80"/>
      <c r="G15" s="11">
        <v>3</v>
      </c>
      <c r="H15" s="11"/>
      <c r="I15" s="128">
        <v>7</v>
      </c>
      <c r="J15" s="17"/>
    </row>
    <row r="16" spans="1:18" s="3" customFormat="1" ht="12.75" customHeight="1">
      <c r="A16" s="14">
        <v>10</v>
      </c>
      <c r="B16" s="70" t="s">
        <v>129</v>
      </c>
      <c r="C16" s="71" t="s">
        <v>138</v>
      </c>
      <c r="D16" s="78"/>
      <c r="E16" s="5" t="s">
        <v>133</v>
      </c>
      <c r="F16" s="79"/>
      <c r="G16" s="11">
        <v>3</v>
      </c>
      <c r="H16" s="72"/>
      <c r="I16" s="128">
        <v>7</v>
      </c>
      <c r="J16" s="17"/>
    </row>
    <row r="17" spans="1:10" s="3" customFormat="1" ht="12.75" customHeight="1">
      <c r="A17" s="14">
        <v>11</v>
      </c>
      <c r="B17" s="8"/>
      <c r="C17" s="9"/>
      <c r="D17" s="81"/>
      <c r="E17" s="9"/>
      <c r="F17" s="81"/>
      <c r="G17" s="11"/>
      <c r="H17" s="11"/>
      <c r="I17" s="128"/>
      <c r="J17" s="17"/>
    </row>
    <row r="18" spans="1:10" s="3" customFormat="1">
      <c r="A18" s="14">
        <v>12</v>
      </c>
      <c r="B18" s="4"/>
      <c r="C18" s="5"/>
      <c r="D18" s="79"/>
      <c r="E18" s="5"/>
      <c r="F18" s="79"/>
      <c r="G18" s="11"/>
      <c r="H18" s="11"/>
      <c r="I18" s="128"/>
      <c r="J18" s="17"/>
    </row>
    <row r="19" spans="1:10" s="3" customFormat="1">
      <c r="A19" s="14">
        <v>13</v>
      </c>
      <c r="B19" s="8"/>
      <c r="C19" s="9"/>
      <c r="D19" s="79"/>
      <c r="E19" s="9"/>
      <c r="F19" s="79"/>
      <c r="G19" s="11"/>
      <c r="H19" s="11"/>
      <c r="I19" s="128"/>
      <c r="J19" s="17"/>
    </row>
    <row r="20" spans="1:10" s="3" customFormat="1">
      <c r="A20" s="14">
        <v>14</v>
      </c>
      <c r="B20" s="4"/>
      <c r="C20" s="9"/>
      <c r="D20" s="79"/>
      <c r="E20" s="9"/>
      <c r="F20" s="79"/>
      <c r="G20" s="11"/>
      <c r="H20" s="11"/>
      <c r="I20" s="128"/>
      <c r="J20" s="17"/>
    </row>
    <row r="21" spans="1:10" s="3" customFormat="1" ht="12.75" customHeight="1">
      <c r="A21" s="14">
        <v>15</v>
      </c>
      <c r="B21" s="4"/>
      <c r="C21" s="5"/>
      <c r="D21" s="79"/>
      <c r="E21" s="4"/>
      <c r="F21" s="79"/>
      <c r="G21" s="11"/>
      <c r="H21" s="11"/>
      <c r="I21" s="128"/>
      <c r="J21" s="17"/>
    </row>
    <row r="22" spans="1:10" s="3" customFormat="1" ht="12.75" customHeight="1" thickBot="1">
      <c r="A22" s="14">
        <v>16</v>
      </c>
      <c r="B22" s="7"/>
      <c r="C22" s="6"/>
      <c r="D22" s="87"/>
      <c r="E22" s="6"/>
      <c r="F22" s="87"/>
      <c r="G22" s="12"/>
      <c r="H22" s="12"/>
      <c r="I22" s="129"/>
      <c r="J22" s="47"/>
    </row>
    <row r="23" spans="1:10" s="3" customFormat="1">
      <c r="A23" s="14">
        <v>17</v>
      </c>
      <c r="B23"/>
      <c r="C23"/>
      <c r="D23" s="1"/>
      <c r="E23" s="1"/>
      <c r="F23"/>
      <c r="G23"/>
      <c r="H23"/>
      <c r="I23"/>
      <c r="J23"/>
    </row>
  </sheetData>
  <autoFilter ref="B6:J22" xr:uid="{00000000-0001-0000-0600-000000000000}"/>
  <sortState xmlns:xlrd2="http://schemas.microsoft.com/office/spreadsheetml/2017/richdata2" ref="B7:J16">
    <sortCondition descending="1" ref="G7:G16"/>
  </sortState>
  <mergeCells count="2">
    <mergeCell ref="C2:E3"/>
    <mergeCell ref="O2:R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c52eb4dc-0ef3-4aa8-8e03-025dbf6c8637" ContentTypeId="0x01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77dca1-9261-4425-bcc2-fa5ae4ab7b28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242F3033C3642A7F8A8D7631278E8" ma:contentTypeVersion="20" ma:contentTypeDescription="Create a new document." ma:contentTypeScope="" ma:versionID="7378843d97c1854478f54de46e385011">
  <xsd:schema xmlns:xsd="http://www.w3.org/2001/XMLSchema" xmlns:xs="http://www.w3.org/2001/XMLSchema" xmlns:p="http://schemas.microsoft.com/office/2006/metadata/properties" xmlns:ns3="1577dca1-9261-4425-bcc2-fa5ae4ab7b28" xmlns:ns4="5530fa3b-6f21-4f33-b844-3a04cbcfb646" targetNamespace="http://schemas.microsoft.com/office/2006/metadata/properties" ma:root="true" ma:fieldsID="1a28db68577a4227491372c76f5b85ee" ns3:_="" ns4:_="">
    <xsd:import namespace="1577dca1-9261-4425-bcc2-fa5ae4ab7b28"/>
    <xsd:import namespace="5530fa3b-6f21-4f33-b844-3a04cbcfb6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7dca1-9261-4425-bcc2-fa5ae4ab7b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fa3b-6f21-4f33-b844-3a04cbcfb6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E6844A-8034-4DD6-9C14-8D47D06419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35B622-E3B9-4983-A7FD-3FD1B310AB7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9D16B8A-03BC-475B-A7AE-B467E3739599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1577dca1-9261-4425-bcc2-fa5ae4ab7b28"/>
    <ds:schemaRef ds:uri="http://schemas.openxmlformats.org/package/2006/metadata/core-properties"/>
    <ds:schemaRef ds:uri="5530fa3b-6f21-4f33-b844-3a04cbcfb64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AFC9520-02E5-4B87-9C16-1625B403C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77dca1-9261-4425-bcc2-fa5ae4ab7b28"/>
    <ds:schemaRef ds:uri="5530fa3b-6f21-4f33-b844-3a04cbcfb6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Accueil</vt:lpstr>
      <vt:lpstr>Inscrits definitifs</vt:lpstr>
      <vt:lpstr>Capitaines</vt:lpstr>
      <vt:lpstr>Decompte points</vt:lpstr>
      <vt:lpstr> Simples D</vt:lpstr>
      <vt:lpstr>Simples H</vt:lpstr>
      <vt:lpstr>Doubles H</vt:lpstr>
      <vt:lpstr>Doubles Mixte</vt:lpstr>
      <vt:lpstr>Doubles Dames</vt:lpstr>
      <vt:lpstr>Simul SH</vt:lpstr>
      <vt:lpstr>Challenges H et F</vt:lpstr>
      <vt:lpstr>Fair Play</vt:lpstr>
      <vt:lpstr>Entreprises</vt:lpstr>
    </vt:vector>
  </TitlesOfParts>
  <Manager/>
  <Company>celr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l940082</dc:creator>
  <cp:keywords/>
  <dc:description/>
  <cp:lastModifiedBy>GROSSET Bernard (BPCE-IT)</cp:lastModifiedBy>
  <cp:revision/>
  <cp:lastPrinted>2024-08-22T12:13:16Z</cp:lastPrinted>
  <dcterms:created xsi:type="dcterms:W3CDTF">2006-04-14T07:47:24Z</dcterms:created>
  <dcterms:modified xsi:type="dcterms:W3CDTF">2024-10-04T06:58:18Z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0x010100882242F3033C3642A7F8A8D7631278E8</vt:lpwstr>
  </property>
  <property fmtid="{D5CDD505-2E9C-101B-9397-08002B2CF9AE}" pid="3" name="MediaServiceImageTags">
    <vt:lpwstr/>
  </property>
  <property fmtid="{D5CDD505-2E9C-101B-9397-08002B2CF9AE}" pid="4" name="MSIP_Label_48a19f0c-bea1-442e-a475-ed109d9ec508_Enabled">
    <vt:lpwstr>true</vt:lpwstr>
  </property>
  <property fmtid="{D5CDD505-2E9C-101B-9397-08002B2CF9AE}" pid="5" name="MSIP_Label_48a19f0c-bea1-442e-a475-ed109d9ec508_SetDate">
    <vt:lpwstr>2023-07-17T15:32:40Z</vt:lpwstr>
  </property>
  <property fmtid="{D5CDD505-2E9C-101B-9397-08002B2CF9AE}" pid="6" name="MSIP_Label_48a19f0c-bea1-442e-a475-ed109d9ec508_Method">
    <vt:lpwstr>Standard</vt:lpwstr>
  </property>
  <property fmtid="{D5CDD505-2E9C-101B-9397-08002B2CF9AE}" pid="7" name="MSIP_Label_48a19f0c-bea1-442e-a475-ed109d9ec508_Name">
    <vt:lpwstr>48a19f0c-bea1-442e-a475-ed109d9ec508</vt:lpwstr>
  </property>
  <property fmtid="{D5CDD505-2E9C-101B-9397-08002B2CF9AE}" pid="8" name="MSIP_Label_48a19f0c-bea1-442e-a475-ed109d9ec508_SiteId">
    <vt:lpwstr>d5bb6d35-8a82-4329-b49a-5030bd6497ab</vt:lpwstr>
  </property>
  <property fmtid="{D5CDD505-2E9C-101B-9397-08002B2CF9AE}" pid="9" name="MSIP_Label_48a19f0c-bea1-442e-a475-ed109d9ec508_ContentBits">
    <vt:lpwstr>0</vt:lpwstr>
  </property>
</Properties>
</file>